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l.sharepoint.com/sites/ARTYKUY_TOMCZYK/Shared Documents/General/2023_ETS_kalkulatory/"/>
    </mc:Choice>
  </mc:AlternateContent>
  <xr:revisionPtr revIDLastSave="107" documentId="8_{D331CD4A-BFEA-410A-A0BC-FDECF7205FD6}" xr6:coauthVersionLast="47" xr6:coauthVersionMax="47" xr10:uidLastSave="{D88148D8-E865-4609-BA72-FF4CB3EB67D2}"/>
  <bookViews>
    <workbookView xWindow="-110" yWindow="-110" windowWidth="19420" windowHeight="11020" xr2:uid="{758297FE-512F-4FB7-A240-F6D9D5A5AEF7}"/>
  </bookViews>
  <sheets>
    <sheet name="ETS" sheetId="1" r:id="rId1"/>
    <sheet name="TRANSLATOR_ESP" sheetId="2" r:id="rId2"/>
  </sheets>
  <definedNames>
    <definedName name="_xlnm.Print_Area" localSheetId="0">ETS!$A$2:$S$55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" i="1" l="1"/>
  <c r="A23" i="1"/>
  <c r="A24" i="1"/>
  <c r="D29" i="1"/>
  <c r="D22" i="1"/>
  <c r="D24" i="1" s="1"/>
  <c r="D18" i="1"/>
  <c r="A21" i="1"/>
  <c r="B43" i="1" l="1"/>
  <c r="W16" i="1"/>
  <c r="M3" i="1"/>
  <c r="F3" i="1"/>
  <c r="AA25" i="1"/>
  <c r="AA24" i="1"/>
  <c r="Y25" i="1"/>
  <c r="X25" i="1"/>
  <c r="W25" i="1"/>
  <c r="W24" i="1"/>
  <c r="Y16" i="1"/>
  <c r="X16" i="1"/>
  <c r="W15" i="1"/>
  <c r="AC9" i="1"/>
  <c r="Y9" i="1"/>
  <c r="AC3" i="1"/>
  <c r="Y3" i="1"/>
  <c r="V2" i="1"/>
  <c r="V3" i="1"/>
  <c r="V9" i="1" s="1"/>
  <c r="U3" i="1"/>
  <c r="U16" i="1" s="1"/>
  <c r="F18" i="1"/>
  <c r="U23" i="1"/>
  <c r="F17" i="1" s="1"/>
  <c r="U14" i="1"/>
  <c r="F16" i="1" s="1"/>
  <c r="D38" i="1"/>
  <c r="AB3" i="1" s="1"/>
  <c r="C38" i="1"/>
  <c r="AA9" i="1" s="1"/>
  <c r="X9" i="1"/>
  <c r="C18" i="1"/>
  <c r="W9" i="1" s="1"/>
  <c r="B4" i="1"/>
  <c r="B5" i="1"/>
  <c r="B6" i="1"/>
  <c r="B7" i="1"/>
  <c r="B8" i="1"/>
  <c r="B9" i="1"/>
  <c r="AB24" i="1" s="1"/>
  <c r="B10" i="1"/>
  <c r="B11" i="1"/>
  <c r="AB25" i="1" s="1"/>
  <c r="B12" i="1"/>
  <c r="B13" i="1"/>
  <c r="B14" i="1"/>
  <c r="B15" i="1"/>
  <c r="B16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8" i="1"/>
  <c r="B39" i="1"/>
  <c r="B40" i="1"/>
  <c r="B41" i="1"/>
  <c r="B42" i="1"/>
  <c r="B44" i="1"/>
  <c r="B45" i="1"/>
  <c r="B46" i="1"/>
  <c r="B47" i="1"/>
  <c r="B48" i="1"/>
  <c r="B49" i="1"/>
  <c r="B50" i="1"/>
  <c r="B51" i="1"/>
  <c r="B52" i="1"/>
  <c r="B53" i="1"/>
  <c r="V4" i="1"/>
  <c r="A2" i="1"/>
  <c r="AD25" i="1"/>
  <c r="AD24" i="1"/>
  <c r="AD23" i="1"/>
  <c r="W29" i="1"/>
  <c r="U29" i="1"/>
  <c r="U28" i="1"/>
  <c r="U27" i="1"/>
  <c r="V26" i="1"/>
  <c r="U26" i="1"/>
  <c r="U20" i="1"/>
  <c r="Z16" i="1"/>
  <c r="AD9" i="1"/>
  <c r="Z9" i="1"/>
  <c r="U19" i="1"/>
  <c r="U18" i="1"/>
  <c r="U17" i="1"/>
  <c r="U12" i="1"/>
  <c r="U11" i="1"/>
  <c r="U10" i="1"/>
  <c r="V17" i="1"/>
  <c r="V10" i="1"/>
  <c r="U9" i="1" l="1"/>
  <c r="AA3" i="1"/>
  <c r="V16" i="1"/>
  <c r="AB9" i="1"/>
  <c r="X3" i="1"/>
  <c r="W3" i="1"/>
  <c r="C42" i="1"/>
  <c r="C51" i="1" s="1"/>
  <c r="AA4" i="1" s="1"/>
  <c r="D42" i="1"/>
  <c r="D51" i="1" s="1"/>
  <c r="AB4" i="1" s="1"/>
  <c r="D49" i="1"/>
  <c r="D48" i="1"/>
  <c r="D31" i="1"/>
  <c r="D30" i="1"/>
  <c r="D33" i="1"/>
  <c r="X4" i="1" s="1"/>
  <c r="C24" i="1"/>
  <c r="AC4" i="1" l="1"/>
  <c r="AC10" i="1" s="1"/>
  <c r="AD4" i="1"/>
  <c r="AD10" i="1" s="1"/>
  <c r="D26" i="1"/>
  <c r="D27" i="1"/>
  <c r="AA10" i="1"/>
  <c r="X10" i="1"/>
  <c r="AB10" i="1"/>
  <c r="D44" i="1"/>
  <c r="D45" i="1"/>
  <c r="D53" i="1"/>
  <c r="D52" i="1"/>
  <c r="C33" i="1"/>
  <c r="W4" i="1" s="1"/>
  <c r="Z4" i="1" s="1"/>
  <c r="Y4" i="1" l="1"/>
  <c r="X17" i="1"/>
  <c r="X26" i="1"/>
  <c r="W10" i="1"/>
  <c r="Z10" i="1"/>
  <c r="D34" i="1"/>
  <c r="D35" i="1"/>
  <c r="W17" i="1" l="1"/>
  <c r="W26" i="1"/>
  <c r="Y10" i="1"/>
  <c r="AB23" i="1"/>
  <c r="C16" i="1"/>
  <c r="C6" i="1"/>
  <c r="Y26" i="1" l="1"/>
  <c r="Z26" i="1"/>
  <c r="Y17" i="1"/>
  <c r="Z17" i="1"/>
  <c r="X27" i="1"/>
  <c r="W27" i="1"/>
  <c r="V27" i="1"/>
  <c r="V5" i="1"/>
  <c r="V18" i="1"/>
  <c r="W5" i="1"/>
  <c r="X11" i="1"/>
  <c r="V11" i="1"/>
  <c r="W11" i="1"/>
  <c r="AA11" i="1"/>
  <c r="AB11" i="1"/>
  <c r="C7" i="1"/>
  <c r="AA5" i="1"/>
  <c r="X5" i="1"/>
  <c r="AB5" i="1"/>
  <c r="Y27" i="1" l="1"/>
  <c r="X28" i="1"/>
  <c r="V28" i="1"/>
  <c r="W28" i="1"/>
  <c r="V29" i="1"/>
  <c r="X18" i="1"/>
  <c r="AC11" i="1"/>
  <c r="Z5" i="1"/>
  <c r="Z11" i="1" s="1"/>
  <c r="AD5" i="1"/>
  <c r="AD11" i="1" s="1"/>
  <c r="V19" i="1"/>
  <c r="V20" i="1"/>
  <c r="V12" i="1"/>
  <c r="V6" i="1"/>
  <c r="W12" i="1"/>
  <c r="AB12" i="1"/>
  <c r="X12" i="1"/>
  <c r="AA12" i="1"/>
  <c r="W18" i="1"/>
  <c r="Y11" i="1"/>
  <c r="Y5" i="1"/>
  <c r="AC5" i="1"/>
  <c r="AA6" i="1"/>
  <c r="X6" i="1"/>
  <c r="AB6" i="1"/>
  <c r="W6" i="1"/>
  <c r="X29" i="1" l="1"/>
  <c r="Q17" i="1" s="1"/>
  <c r="Y28" i="1"/>
  <c r="Y18" i="1"/>
  <c r="X19" i="1"/>
  <c r="Z6" i="1"/>
  <c r="Z12" i="1" s="1"/>
  <c r="AC12" i="1"/>
  <c r="Q18" i="1" s="1"/>
  <c r="W19" i="1"/>
  <c r="Y12" i="1"/>
  <c r="AD6" i="1"/>
  <c r="AD12" i="1" s="1"/>
  <c r="Y6" i="1"/>
  <c r="AC6" i="1"/>
  <c r="Y19" i="1" l="1"/>
  <c r="X20" i="1"/>
  <c r="Q16" i="1" s="1"/>
</calcChain>
</file>

<file path=xl/sharedStrings.xml><?xml version="1.0" encoding="utf-8"?>
<sst xmlns="http://schemas.openxmlformats.org/spreadsheetml/2006/main" count="183" uniqueCount="151">
  <si>
    <t>[%]</t>
  </si>
  <si>
    <t>1D</t>
  </si>
  <si>
    <t>1M</t>
  </si>
  <si>
    <t>1R</t>
  </si>
  <si>
    <t>Okres</t>
  </si>
  <si>
    <t>ILOŚĆ CYKLI</t>
  </si>
  <si>
    <t>-</t>
  </si>
  <si>
    <t xml:space="preserve">  </t>
  </si>
  <si>
    <r>
      <t>60</t>
    </r>
    <r>
      <rPr>
        <sz val="12"/>
        <color theme="1"/>
        <rFont val="Calibri"/>
        <family val="2"/>
        <charset val="238"/>
      </rPr>
      <t>°C</t>
    </r>
  </si>
  <si>
    <r>
      <t>40</t>
    </r>
    <r>
      <rPr>
        <sz val="12"/>
        <color theme="1"/>
        <rFont val="Calibri"/>
        <family val="2"/>
        <charset val="238"/>
      </rPr>
      <t>°C</t>
    </r>
  </si>
  <si>
    <t>TO TRANSLATE</t>
  </si>
  <si>
    <t>ORYGINAŁ</t>
  </si>
  <si>
    <t>TECNOLOGÍA ESPECTRAL DE AHORRO DE ENERGÍA</t>
  </si>
  <si>
    <t>ENERGOSZCZĘDNA TECHNOLOGIA SPECTRAL</t>
  </si>
  <si>
    <t>CARGA DE BOTA DE PINTURA</t>
  </si>
  <si>
    <t>OBCIĄŻENIE KABINY LAKIERNICZEJ</t>
  </si>
  <si>
    <t>NÚMERO DIARIO DE CICLOS</t>
  </si>
  <si>
    <t>DZIENNA ILOŚĆ CYKLI</t>
  </si>
  <si>
    <t>NÚMERO DE CICLOS MENSUALES</t>
  </si>
  <si>
    <t>MIESIĘCZNA ILOŚĆ CYKLI</t>
  </si>
  <si>
    <t>NÚMERO ANUAL DE CICLOS</t>
  </si>
  <si>
    <t>ROCZNA ILOŚĆ CYKLI</t>
  </si>
  <si>
    <t>COSTOS DE UNA CABINA DE PINTURA [1 HORA]</t>
  </si>
  <si>
    <t>KOSZTY KABINY LAKIERNICZEJ [1 GODZ.]</t>
  </si>
  <si>
    <t>APLICACIÓN EN LA CABINA 20°C</t>
  </si>
  <si>
    <t>APLIKACJA W KABINIE 20°C</t>
  </si>
  <si>
    <t>CALOR EN LA CABINA 60°C</t>
  </si>
  <si>
    <t>WYGRZEWANIE W KABINIE 60°C</t>
  </si>
  <si>
    <t>CALOR EN LA CABINA 40°C</t>
  </si>
  <si>
    <t>WYGRZEWANIE W KABINIE 40°C</t>
  </si>
  <si>
    <t>COSTO ZONA DE PREPARACIÓN [1 HORA]</t>
  </si>
  <si>
    <t>KOSZT STREFY PRZYGOTOWAWCZEJ [1 GODZ.]</t>
  </si>
  <si>
    <t>LUGAR EN LA ZONA DE PREPARACIÓN</t>
  </si>
  <si>
    <t>MIEJSCE W STREFIE PRZYGOTOWAWCZEJ</t>
  </si>
  <si>
    <t>BARNIZ - COSTO DEL EMPLEADOR</t>
  </si>
  <si>
    <t>LAKIERNIK - KOSZT PRACODAWCY</t>
  </si>
  <si>
    <t>REMUNERACIÓN BRUTA MENSUAL</t>
  </si>
  <si>
    <t>WYNAGRODZENIE MIESIĘCZNE BRUTTO</t>
  </si>
  <si>
    <t>COSTO HORARIO BRUTO DE MANO DE OBRA [para 176 HRH]</t>
  </si>
  <si>
    <t>KOSZT PRACY GODZINOWY BRUTTO [dla 176 rgh]</t>
  </si>
  <si>
    <t>Operación: APAREJO aplicación</t>
  </si>
  <si>
    <t>OPERACJA: PODKŁADOWANIE</t>
  </si>
  <si>
    <t>Aplicación de 1 capa [min]</t>
  </si>
  <si>
    <t>Aplikacja 1-warstwy [min]</t>
  </si>
  <si>
    <t>Evaporación [min]</t>
  </si>
  <si>
    <t>Odparowanie [min]</t>
  </si>
  <si>
    <t>Aplicación de 2 capas [min]</t>
  </si>
  <si>
    <t>Aplikacja 2-warstwy [min]</t>
  </si>
  <si>
    <t>Aplicación de 3 capas [min]</t>
  </si>
  <si>
    <t>Aplikacja 3-warstwy [min]</t>
  </si>
  <si>
    <t>Tiempo de aplicación de imprimación [min]</t>
  </si>
  <si>
    <t>Czas aplikacji podkładu [min]</t>
  </si>
  <si>
    <t>AHORROS DURANTE LA APLICACIÓN DE LA CAPA DE SUBSUELO</t>
  </si>
  <si>
    <t>OSZCZĘDNOŚCI W CZASIE APLIKACJI PODKŁADU</t>
  </si>
  <si>
    <t>Ahorro durante la aplicación de la imprimación [min]</t>
  </si>
  <si>
    <t>Oszczędności w czasie aplikacji podkładu [min]</t>
  </si>
  <si>
    <t>Ahorro durante la aplicación de la imprimación [%]</t>
  </si>
  <si>
    <t>Oszczędności w czasie aplikacji podkładu [%]</t>
  </si>
  <si>
    <t>AHORRO DURANTE EL TIEMPO DE CURADO DEL PRIMER 20°C</t>
  </si>
  <si>
    <t>OSZCZĘDNOŚCI W CZASIE UTWARDZENIA PODKŁADU 20°C</t>
  </si>
  <si>
    <t>Tiempo de curado de la imprimación 20°C [min]</t>
  </si>
  <si>
    <t>Czas utwardzania podkładu 20°C [min]</t>
  </si>
  <si>
    <t>Reducción del tiempo de endurecimiento [min]</t>
  </si>
  <si>
    <t>Skrócenie czasu utwardzania [min]</t>
  </si>
  <si>
    <t>Reducción del tiempo de curado de la imprimación [%]</t>
  </si>
  <si>
    <t>Skrócenie czasu utwardzania podkładu [%]</t>
  </si>
  <si>
    <t>AHORRO TOTAL: IMPRESIÓN</t>
  </si>
  <si>
    <t>SUMA OSZCZĘDNOŚCI: PODKŁADOWANIE</t>
  </si>
  <si>
    <t>Tiempo total [min]</t>
  </si>
  <si>
    <t>Czas całkowity [min]</t>
  </si>
  <si>
    <t>Ahorro durante el proceso [min]</t>
  </si>
  <si>
    <t>Oszczędności w czasie procesu [min]</t>
  </si>
  <si>
    <t>Ahorro durante el proceso [%]</t>
  </si>
  <si>
    <t>Oszczędności w czasie procesu [%]</t>
  </si>
  <si>
    <t>Operación: BARNIZ TRANSPARENTE aplicación</t>
  </si>
  <si>
    <t xml:space="preserve">OPERACJA: LAKIEROWANIE </t>
  </si>
  <si>
    <t>Tiempo de aplicación de barniz [min]</t>
  </si>
  <si>
    <t>Czas aplikacji lakieru [min]</t>
  </si>
  <si>
    <t xml:space="preserve">AHORRO EN LA APLICACIÓN DE BARNIZ </t>
  </si>
  <si>
    <t>OSZCZĘDNOŚCI W CZASIE APLIKACJI LAKIERU</t>
  </si>
  <si>
    <t>Ahorro durante la aplicación del barniz [min]</t>
  </si>
  <si>
    <t>Oszczędności w czasie aplikacji lakieru [min]</t>
  </si>
  <si>
    <t>Ahorro durante la aplicación de barniz [%]</t>
  </si>
  <si>
    <t>Oszczędności w czasie aplikacji lakieru [%]</t>
  </si>
  <si>
    <t>AHORRO DURANTE EL SECADO DEL BARNIZ 60°C / 40°C</t>
  </si>
  <si>
    <t>OSZCZĘDNOŚCI W CZASIE UTWARDZANIA LAKIERU 60°C / 40°C</t>
  </si>
  <si>
    <t>Tiempo de secado para 60°C / 40°C [min]</t>
  </si>
  <si>
    <t>Czas utwardzania dla 60°C / 40°C [min]</t>
  </si>
  <si>
    <t>Reducción del tiempo de secado de la pintura [min]</t>
  </si>
  <si>
    <t>Skrócenie czasu utwardzania lakieru [min]</t>
  </si>
  <si>
    <t>Reducción del tiempo de secado de la pintura [%]</t>
  </si>
  <si>
    <t>Skrócenie czasu utwardzania lakieru [%]</t>
  </si>
  <si>
    <t xml:space="preserve">AHORRO TOTAL: BARNIZ </t>
  </si>
  <si>
    <t>SUMA OSZCZĘDNOŚCI: LAKIER BEZBARWNY</t>
  </si>
  <si>
    <t>APAREJO APLICADO ACTUAL</t>
  </si>
  <si>
    <t>STOSOWANY PODKŁAD</t>
  </si>
  <si>
    <t>SPECTRAL 00-RACE</t>
  </si>
  <si>
    <t>BARNIZ APLICADO ACTUAL</t>
  </si>
  <si>
    <t>STOSOWANY LAKIER</t>
  </si>
  <si>
    <t>KLAR SPECTRAL 545-00</t>
  </si>
  <si>
    <t>SPECTRAL KLAR 545-00</t>
  </si>
  <si>
    <t>TOTAL DE HORAS DE PROCESO AHORRADAS EN 1 AÑO:</t>
  </si>
  <si>
    <t>SUMA OSZCZĘDNOŚCI GODZIN PROCESOWYCH W CIĄGU 1 ROKU:</t>
  </si>
  <si>
    <t>AHORRO DE COSTES DE ENERGÍA EN 1 AÑO:</t>
  </si>
  <si>
    <t>OSZCZĘDNOŚCI KOSZTÓW ENERGII W CIĄGU 1 ROKU:</t>
  </si>
  <si>
    <t>POTENCIAL DE AHORRO EN HORAS DE COSTO DE LACA EN UNA CABINA DE PINTURA EN 1 AÑO:</t>
  </si>
  <si>
    <t>POTENCJAŁ OSZCZĘDNOŚCI W KOSZTACH ROBOCZOGODZIN LAKIERNIKA W KABINIE LAKIENICZEJ W CIĄGU 1 ROKU:</t>
  </si>
  <si>
    <t>Mesa de apoyo para cálculos</t>
  </si>
  <si>
    <t>Tabela pomocnicza do obliczeń</t>
  </si>
  <si>
    <t>Período</t>
  </si>
  <si>
    <t>NÚMERO DE CICLOS</t>
  </si>
  <si>
    <t>Suma de la base de ahorro [min]</t>
  </si>
  <si>
    <t>Suma oszczędności podkład [min]</t>
  </si>
  <si>
    <t>Ahorro total barniz [min]</t>
  </si>
  <si>
    <t>Suma oszczędności lakier [min]</t>
  </si>
  <si>
    <t>Suma de ahorros de durmientes [h]</t>
  </si>
  <si>
    <t>Suma oszczędności podkład [h]</t>
  </si>
  <si>
    <t>Ahorro total barniz [h]</t>
  </si>
  <si>
    <t>Suma oszczędności lakier [h]</t>
  </si>
  <si>
    <t>Horas de proceso</t>
  </si>
  <si>
    <t>Liczba godzin procesowych</t>
  </si>
  <si>
    <t>Tiempo de proceso tecnología actual [h]</t>
  </si>
  <si>
    <t>Czas procesu obecna technologia [h]</t>
  </si>
  <si>
    <t>Tiempo de proceso ESPECTRAL [h]</t>
  </si>
  <si>
    <t>Czas procesu SPECTRAL [h]</t>
  </si>
  <si>
    <t>Ahorro de tiempo de proceso [h]</t>
  </si>
  <si>
    <t>Oszczędności czasu procesu [h]</t>
  </si>
  <si>
    <t>Costo de las horas de prueba [EUR]</t>
  </si>
  <si>
    <t>Koszt godzin procesowych [zł]</t>
  </si>
  <si>
    <t>Costo de proceso tecnología actual [EUR]</t>
  </si>
  <si>
    <t>Koszt procesu obecna technologia [zł]</t>
  </si>
  <si>
    <t>Costo del proceso ESPECTRAL [EUR]</t>
  </si>
  <si>
    <t>Koszt procesu SPECTRAL [zł]</t>
  </si>
  <si>
    <t>Ahorro de costos de proceso [EUR]</t>
  </si>
  <si>
    <t>Oszczędności kosztów procesu [zł]</t>
  </si>
  <si>
    <t>costo promedio</t>
  </si>
  <si>
    <t>średni koszt</t>
  </si>
  <si>
    <t>AHORRO DE TIEMPO EN EL PROCESO ESPECTRAL</t>
  </si>
  <si>
    <t>OSZCZĘDNOŚCI CZASU W PROCESIE SPECTRAL®</t>
  </si>
  <si>
    <t>AHORRO DE ENERGÍA EN EL PROCESO ESPECTRAL</t>
  </si>
  <si>
    <t>OSZCZĘDNOŚCI ENERGII W PROCESIE SPECTRAL®</t>
  </si>
  <si>
    <t>00-RACE</t>
  </si>
  <si>
    <t>UNDER 375-00</t>
  </si>
  <si>
    <t>WYBIERZ</t>
  </si>
  <si>
    <t>ENERGOSZCZĘDNY</t>
  </si>
  <si>
    <t>PODKŁAD</t>
  </si>
  <si>
    <t>SPECTRAL</t>
  </si>
  <si>
    <t>ESPECTRAL</t>
  </si>
  <si>
    <t>DE AHORRO DE ENERGÍA</t>
  </si>
  <si>
    <t xml:space="preserve">APAREJO </t>
  </si>
  <si>
    <t>SELECCIONE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</si>
</sst>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&quot; min&quot;"/>
    <numFmt numFmtId="165" formatCode="General&quot; h&quot;"/>
    <numFmt numFmtId="166" formatCode="#,##0\ [$EUR]"/>
  </numFmts>
  <fonts count="14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6100"/>
      <name val="Calibri"/>
      <family val="2"/>
      <charset val="238"/>
      <scheme val="minor"/>
    </font>
    <font>
      <sz val="12"/>
      <color rgb="FF006100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0"/>
      <color theme="1"/>
      <name val="Arial Unicode MS"/>
    </font>
    <font>
      <b/>
      <sz val="3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5" fontId="0" fillId="3" borderId="0" xfId="0" applyNumberForma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164" fontId="4" fillId="4" borderId="0" xfId="0" applyNumberFormat="1" applyFont="1" applyFill="1" applyAlignment="1">
      <alignment horizontal="center" vertical="center"/>
    </xf>
    <xf numFmtId="164" fontId="5" fillId="4" borderId="0" xfId="1" applyNumberFormat="1" applyFont="1" applyFill="1" applyAlignment="1">
      <alignment horizontal="center" vertical="center"/>
    </xf>
    <xf numFmtId="164" fontId="6" fillId="4" borderId="0" xfId="1" applyNumberFormat="1" applyFont="1" applyFill="1" applyAlignment="1">
      <alignment horizontal="center" vertical="center"/>
    </xf>
    <xf numFmtId="0" fontId="6" fillId="4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4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 vertical="center"/>
    </xf>
    <xf numFmtId="9" fontId="9" fillId="4" borderId="0" xfId="1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165" fontId="3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0" xfId="0" applyFont="1" applyAlignment="1">
      <alignment horizontal="left" vertical="center"/>
    </xf>
    <xf numFmtId="166" fontId="4" fillId="4" borderId="0" xfId="0" applyNumberFormat="1" applyFont="1" applyFill="1" applyAlignment="1">
      <alignment horizontal="center" vertical="center"/>
    </xf>
    <xf numFmtId="166" fontId="4" fillId="3" borderId="0" xfId="0" applyNumberFormat="1" applyFont="1" applyFill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2" fillId="3" borderId="2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AHORROS DURANTE LA APLICACIÓN </a:t>
            </a:r>
            <a:br>
              <a:rPr lang="pl-PL"/>
            </a:br>
            <a:r>
              <a:rPr lang="en-GB"/>
              <a:t>DE LA CAPA DE SUBSUELO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ETS!$B$24</c:f>
              <c:strCache>
                <c:ptCount val="1"/>
                <c:pt idx="0">
                  <c:v>Tiempo de aplicación de imprimación [min]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APAREJO APLICADO ACTUAL</c:v>
                </c:pt>
                <c:pt idx="1">
                  <c:v>UNDER 375-00</c:v>
                </c:pt>
              </c:strCache>
            </c:strRef>
          </c:cat>
          <c:val>
            <c:numRef>
              <c:f>ETS!$C$24:$D$24</c:f>
              <c:numCache>
                <c:formatCode>General" min"</c:formatCode>
                <c:ptCount val="2"/>
                <c:pt idx="0">
                  <c:v>23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ETS!$B$27</c:f>
              <c:strCache>
                <c:ptCount val="1"/>
                <c:pt idx="0">
                  <c:v>Ahorro durante la aplicación de la imprimación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ETS!$D$27</c:f>
                  <c:strCache>
                    <c:ptCount val="1"/>
                    <c:pt idx="0">
                      <c:v>52%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{106B8E53-C3B0-44C9-908E-87EAF140B0E6}</c15:txfldGUID>
                      <c15:f>ETS!$D$27</c15:f>
                      <c15:dlblFieldTableCache>
                        <c:ptCount val="1"/>
                        <c:pt idx="0">
                          <c:v>52%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APAREJO APLICADO ACTUAL</c:v>
                </c:pt>
                <c:pt idx="1">
                  <c:v>UNDER 375-00</c:v>
                </c:pt>
              </c:strCache>
            </c:strRef>
          </c:cat>
          <c:val>
            <c:numRef>
              <c:f>ETS!$C$26:$D$26</c:f>
              <c:numCache>
                <c:formatCode>General" min"</c:formatCode>
                <c:ptCount val="2"/>
                <c:pt idx="0" formatCode="General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ETS!$B$24</c:f>
              <c:strCache>
                <c:ptCount val="1"/>
                <c:pt idx="0">
                  <c:v>Tiempo de aplicación de imprimación [min]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min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ETS!$B$43</c:f>
          <c:strCache>
            <c:ptCount val="1"/>
            <c:pt idx="0">
              <c:v>AHORRO EN LA APLICACIÓN DE BARNIZ 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ETS!$B$42</c:f>
              <c:strCache>
                <c:ptCount val="1"/>
                <c:pt idx="0">
                  <c:v>Tiempo de aplicación de barniz [min]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BARNIZ APLICADO ACTUAL</c:v>
                </c:pt>
                <c:pt idx="1">
                  <c:v>KLAR SPECTRAL 545-00</c:v>
                </c:pt>
              </c:strCache>
            </c:strRef>
          </c:cat>
          <c:val>
            <c:numRef>
              <c:f>ETS!$C$42:$D$42</c:f>
              <c:numCache>
                <c:formatCode>General" min"</c:formatCode>
                <c:ptCount val="2"/>
                <c:pt idx="0">
                  <c:v>12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ETS!$B$45</c:f>
              <c:strCache>
                <c:ptCount val="1"/>
                <c:pt idx="0">
                  <c:v>Ahorro durante la aplicación de barniz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ETS!$D$45</c:f>
                  <c:strCache>
                    <c:ptCount val="1"/>
                    <c:pt idx="0">
                      <c:v>42%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{A36C0F9A-0197-4F54-854D-D29B89C62593}</c15:txfldGUID>
                      <c15:f>ETS!$D$45</c15:f>
                      <c15:dlblFieldTableCache>
                        <c:ptCount val="1"/>
                        <c:pt idx="0">
                          <c:v>42%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BARNIZ APLICADO ACTUAL</c:v>
                </c:pt>
                <c:pt idx="1">
                  <c:v>KLAR SPECTRAL 545-00</c:v>
                </c:pt>
              </c:strCache>
            </c:strRef>
          </c:cat>
          <c:val>
            <c:numRef>
              <c:f>ETS!$C$44:$D$44</c:f>
              <c:numCache>
                <c:formatCode>General" min"</c:formatCode>
                <c:ptCount val="2"/>
                <c:pt idx="0" formatCode="General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ETS!$B$42</c:f>
              <c:strCache>
                <c:ptCount val="1"/>
                <c:pt idx="0">
                  <c:v>Tiempo de aplicación de barniz [min]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min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ETS!$B$46</c:f>
          <c:strCache>
            <c:ptCount val="1"/>
            <c:pt idx="0">
              <c:v>AHORRO DURANTE EL SECADO DEL BARNIZ 60°C / 40°C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ETS!$B$47</c:f>
              <c:strCache>
                <c:ptCount val="1"/>
                <c:pt idx="0">
                  <c:v>Tiempo de secado para 60°C / 40°C [min]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BARNIZ APLICADO ACTUAL</c:v>
                </c:pt>
                <c:pt idx="1">
                  <c:v>KLAR SPECTRAL 545-00</c:v>
                </c:pt>
              </c:strCache>
            </c:strRef>
          </c:cat>
          <c:val>
            <c:numRef>
              <c:f>ETS!$C$47:$D$47</c:f>
              <c:numCache>
                <c:formatCode>General" min"</c:formatCod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ETS!$B$49</c:f>
              <c:strCache>
                <c:ptCount val="1"/>
                <c:pt idx="0">
                  <c:v>Reducción del tiempo de secado de la pintura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ETS!$D$49</c:f>
                  <c:strCache>
                    <c:ptCount val="1"/>
                    <c:pt idx="0">
                      <c:v>50%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{C47767A4-5F9D-45A4-81A1-D2A0CF66DD5C}</c15:txfldGUID>
                      <c15:f>ETS!$D$49</c15:f>
                      <c15:dlblFieldTableCache>
                        <c:ptCount val="1"/>
                        <c:pt idx="0">
                          <c:v>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ETS!$C$38:$D$38</c:f>
              <c:strCache>
                <c:ptCount val="2"/>
                <c:pt idx="0">
                  <c:v>BARNIZ APLICADO ACTUAL</c:v>
                </c:pt>
                <c:pt idx="1">
                  <c:v>KLAR SPECTRAL 545-00</c:v>
                </c:pt>
              </c:strCache>
            </c:strRef>
          </c:cat>
          <c:val>
            <c:numRef>
              <c:f>ETS!$C$48:$D$48</c:f>
              <c:numCache>
                <c:formatCode>General" min"</c:formatCode>
                <c:ptCount val="2"/>
                <c:pt idx="0" formatCode="General">
                  <c:v>0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ETS!$B$47</c:f>
              <c:strCache>
                <c:ptCount val="1"/>
                <c:pt idx="0">
                  <c:v>Tiempo de secado para 60°C / 40°C [min]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min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ETS!$B$28</c:f>
          <c:strCache>
            <c:ptCount val="1"/>
            <c:pt idx="0">
              <c:v>AHORRO DURANTE EL TIEMPO DE CURADO DEL PRIMER 20°C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ETS!$B$29</c:f>
              <c:strCache>
                <c:ptCount val="1"/>
                <c:pt idx="0">
                  <c:v>Tiempo de curado de la imprimación 20°C [min]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strRef>
                  <c:f>ETS!$C$29</c:f>
                  <c:strCache>
                    <c:ptCount val="1"/>
                    <c:pt idx="0">
                      <c:v>180 min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{1F7D5B2E-1FA0-42A2-A1E0-2882D2954681}</c15:txfldGUID>
                      <c15:f>ETS!$C$29</c15:f>
                      <c15:dlblFieldTableCache>
                        <c:ptCount val="1"/>
                        <c:pt idx="0">
                          <c:v>180 min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0-E231-4090-930D-1EA0A499E5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APAREJO APLICADO ACTUAL</c:v>
                </c:pt>
                <c:pt idx="1">
                  <c:v>UNDER 375-00</c:v>
                </c:pt>
              </c:strCache>
            </c:strRef>
          </c:cat>
          <c:val>
            <c:numRef>
              <c:f>ETS!$C$29:$D$29</c:f>
              <c:numCache>
                <c:formatCode>General" min"</c:formatCode>
                <c:ptCount val="2"/>
                <c:pt idx="0">
                  <c:v>180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ETS!$B$31</c:f>
              <c:strCache>
                <c:ptCount val="1"/>
                <c:pt idx="0">
                  <c:v>Reducción del tiempo de curado de la imprimación [%]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ETS!$D$31</c:f>
                  <c:strCache>
                    <c:ptCount val="1"/>
                    <c:pt idx="0">
                      <c:v>50%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{B205192C-983C-4C77-822B-56E60C2791B0}</c15:txfldGUID>
                      <c15:f>ETS!$D$31</c15:f>
                      <c15:dlblFieldTableCache>
                        <c:ptCount val="1"/>
                        <c:pt idx="0">
                          <c:v>50%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ETS!$C$18:$D$18</c:f>
              <c:strCache>
                <c:ptCount val="2"/>
                <c:pt idx="0">
                  <c:v>APAREJO APLICADO ACTUAL</c:v>
                </c:pt>
                <c:pt idx="1">
                  <c:v>UNDER 375-00</c:v>
                </c:pt>
              </c:strCache>
            </c:strRef>
          </c:cat>
          <c:val>
            <c:numRef>
              <c:f>ETS!$C$30:$D$30</c:f>
              <c:numCache>
                <c:formatCode>General" min"</c:formatCode>
                <c:ptCount val="2"/>
                <c:pt idx="0" formatCode="General">
                  <c:v>0</c:v>
                </c:pt>
                <c:pt idx="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ETS!$B$29</c:f>
              <c:strCache>
                <c:ptCount val="1"/>
                <c:pt idx="0">
                  <c:v>Tiempo de curado de la imprimación 20°C [min]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min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ETS!$U$14</c:f>
          <c:strCache>
            <c:ptCount val="1"/>
            <c:pt idx="0">
              <c:v>TOTAL DE HORAS DE PROCESO AHORRADAS EN 1 AÑO: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ETS!$W$16</c:f>
              <c:strCache>
                <c:ptCount val="1"/>
                <c:pt idx="0">
                  <c:v>Tiempo de proceso tecnología actual [h]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99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E231-4090-930D-1EA0A499E5D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170F-407F-A367-BA53EED0728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ETS!$W$16:$X$16</c:f>
              <c:strCache>
                <c:ptCount val="2"/>
                <c:pt idx="0">
                  <c:v>Tiempo de proceso tecnología actual [h]</c:v>
                </c:pt>
                <c:pt idx="1">
                  <c:v>Tiempo de proceso ESPECTRAL [h]</c:v>
                </c:pt>
              </c:strCache>
            </c:strRef>
          </c:cat>
          <c:val>
            <c:numRef>
              <c:f>ETS!$W$19:$X$19</c:f>
              <c:numCache>
                <c:formatCode>General" h"</c:formatCode>
                <c:ptCount val="2"/>
                <c:pt idx="0">
                  <c:v>1968</c:v>
                </c:pt>
                <c:pt idx="1">
                  <c:v>1008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ETS!$Y$16</c:f>
              <c:strCache>
                <c:ptCount val="1"/>
                <c:pt idx="0">
                  <c:v>Ahorro de tiempo de proceso [h]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97-41A7-820D-6F9C8E4386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ETS!$Z$17</c:f>
                  <c:strCache>
                    <c:ptCount val="1"/>
                    <c:pt idx="0">
                      <c:v>49%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{E5D5122D-2D24-4C34-A4E5-3944AA3FD091}</c15:txfldGUID>
                      <c15:f>ETS!$Z$17</c15:f>
                      <c15:dlblFieldTableCache>
                        <c:ptCount val="1"/>
                        <c:pt idx="0">
                          <c:v>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ETS!$W$16:$X$16</c:f>
              <c:strCache>
                <c:ptCount val="2"/>
                <c:pt idx="0">
                  <c:v>Tiempo de proceso tecnología actual [h]</c:v>
                </c:pt>
                <c:pt idx="1">
                  <c:v>Tiempo de proceso ESPECTRAL [h]</c:v>
                </c:pt>
              </c:strCache>
            </c:strRef>
          </c:cat>
          <c:val>
            <c:numRef>
              <c:f>ETS!$W$20:$X$20</c:f>
              <c:numCache>
                <c:formatCode>General" h"</c:formatCode>
                <c:ptCount val="2"/>
                <c:pt idx="0">
                  <c:v>0</c:v>
                </c:pt>
                <c:pt idx="1">
                  <c:v>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ETS!$W$15</c:f>
              <c:strCache>
                <c:ptCount val="1"/>
                <c:pt idx="0">
                  <c:v>Horas de proceso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&quot; h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ETS!$U$23</c:f>
          <c:strCache>
            <c:ptCount val="1"/>
            <c:pt idx="0">
              <c:v>AHORRO DE COSTES DE ENERGÍA EN 1 AÑO: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ETS!$W$25</c:f>
              <c:strCache>
                <c:ptCount val="1"/>
                <c:pt idx="0">
                  <c:v>Costo de proceso tecnología actual [EUR]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ETS!$W$25:$X$25</c:f>
              <c:strCache>
                <c:ptCount val="2"/>
                <c:pt idx="0">
                  <c:v>Costo de proceso tecnología actual [EUR]</c:v>
                </c:pt>
                <c:pt idx="1">
                  <c:v>Costo del proceso ESPECTRAL [EUR]</c:v>
                </c:pt>
              </c:strCache>
            </c:strRef>
          </c:cat>
          <c:val>
            <c:numRef>
              <c:f>ETS!$W$28:$X$28</c:f>
              <c:numCache>
                <c:formatCode>#\ ##0\ [$EUR]</c:formatCode>
                <c:ptCount val="2"/>
                <c:pt idx="0">
                  <c:v>11481.799999999997</c:v>
                </c:pt>
                <c:pt idx="1">
                  <c:v>6076.9000000000005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7-41A7-820D-6F9C8E438605}"/>
            </c:ext>
          </c:extLst>
        </c:ser>
        <c:ser>
          <c:idx val="1"/>
          <c:order val="1"/>
          <c:tx>
            <c:strRef>
              <c:f>ETS!$Y$25</c:f>
              <c:strCache>
                <c:ptCount val="1"/>
                <c:pt idx="0">
                  <c:v>Ahorro de costos de proceso [EUR]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A97-41A7-820D-6F9C8E43860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A97-41A7-820D-6F9C8E438605}"/>
                </c:ext>
              </c:extLst>
            </c:dLbl>
            <c:dLbl>
              <c:idx val="1"/>
              <c:tx>
                <c:strRef>
                  <c:f>ETS!$Z$26</c:f>
                  <c:strCache>
                    <c:ptCount val="1"/>
                    <c:pt idx="0">
                      <c:v>49%</c:v>
                    </c:pt>
                  </c:strCache>
                </c:strRef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{DDB2C998-775A-4122-B79E-67F20DF02E39}</c15:txfldGUID>
                      <c15:f>ETS!$Z$26</c15:f>
                      <c15:dlblFieldTableCache>
                        <c:ptCount val="1"/>
                        <c:pt idx="0">
                          <c:v>49%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9-EA97-41A7-820D-6F9C8E4386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ETS!$W$25:$X$25</c:f>
              <c:strCache>
                <c:ptCount val="2"/>
                <c:pt idx="0">
                  <c:v>Costo de proceso tecnología actual [EUR]</c:v>
                </c:pt>
                <c:pt idx="1">
                  <c:v>Costo del proceso ESPECTRAL [EUR]</c:v>
                </c:pt>
              </c:strCache>
            </c:strRef>
          </c:cat>
          <c:val>
            <c:numRef>
              <c:f>ETS!$W$29:$X$29</c:f>
              <c:numCache>
                <c:formatCode>#\ ##0\ [$EUR]</c:formatCode>
                <c:ptCount val="2"/>
                <c:pt idx="0">
                  <c:v>0</c:v>
                </c:pt>
                <c:pt idx="1">
                  <c:v>5404.8999999999969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97-41A7-820D-6F9C8E4386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83307840"/>
        <c:axId val="1083305344"/>
      </c:barChart>
      <c:catAx>
        <c:axId val="1083307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5344"/>
        <c:crosses val="autoZero"/>
        <c:auto val="1"/>
        <c:lblAlgn val="ctr"/>
        <c:lblOffset val="100"/>
        <c:noMultiLvlLbl val="0"/>
      </c:catAx>
      <c:valAx>
        <c:axId val="1083305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ETS!$W$24</c:f>
              <c:strCache>
                <c:ptCount val="1"/>
                <c:pt idx="0">
                  <c:v>Costo de las horas de prueba [EUR]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\ ##0\ [$EUR]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307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C$5" horiz="1" max="10" min="1" page="2" val="2"/>
</file>

<file path=xl/ctrlProps/ctrlProp2.xml><?xml version="1.0" encoding="utf-8"?>
<formControlPr xmlns="http://schemas.microsoft.com/office/spreadsheetml/2009/9/main" objectType="Scroll" dx="22" fmlaLink="$C$9" horiz="1" max="80" min="15" page="20" val="44"/>
</file>

<file path=xl/ctrlProps/ctrlProp3.xml><?xml version="1.0" encoding="utf-8"?>
<formControlPr xmlns="http://schemas.microsoft.com/office/spreadsheetml/2009/9/main" objectType="Scroll" dx="22" fmlaLink="$C$10" horiz="1" max="80" min="15" page="20" val="24"/>
</file>

<file path=xl/ctrlProps/ctrlProp4.xml><?xml version="1.0" encoding="utf-8"?>
<formControlPr xmlns="http://schemas.microsoft.com/office/spreadsheetml/2009/9/main" objectType="Scroll" dx="22" fmlaLink="$C$11" horiz="1" max="80" min="10" page="20" val="19"/>
</file>

<file path=xl/ctrlProps/ctrlProp5.xml><?xml version="1.0" encoding="utf-8"?>
<formControlPr xmlns="http://schemas.microsoft.com/office/spreadsheetml/2009/9/main" objectType="Scroll" dx="22" fmlaLink="$C$13" horiz="1" max="50" min="5" page="20" val="17"/>
</file>

<file path=xl/ctrlProps/ctrlProp6.xml><?xml version="1.0" encoding="utf-8"?>
<formControlPr xmlns="http://schemas.microsoft.com/office/spreadsheetml/2009/9/main" objectType="Scroll" dx="22" fmlaLink="$C$15" horiz="1" inc="50" max="3000" min="1584" page="20" val="185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13" Type="http://schemas.openxmlformats.org/officeDocument/2006/relationships/chart" Target="../charts/chart6.xml"/><Relationship Id="rId3" Type="http://schemas.openxmlformats.org/officeDocument/2006/relationships/image" Target="../media/image3.png"/><Relationship Id="rId7" Type="http://schemas.openxmlformats.org/officeDocument/2006/relationships/chart" Target="../charts/chart2.xml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1.xml"/><Relationship Id="rId11" Type="http://schemas.openxmlformats.org/officeDocument/2006/relationships/image" Target="../media/image7.png"/><Relationship Id="rId5" Type="http://schemas.openxmlformats.org/officeDocument/2006/relationships/image" Target="../media/image5.png"/><Relationship Id="rId10" Type="http://schemas.openxmlformats.org/officeDocument/2006/relationships/image" Target="../media/image6.png"/><Relationship Id="rId4" Type="http://schemas.openxmlformats.org/officeDocument/2006/relationships/image" Target="../media/image4.png"/><Relationship Id="rId9" Type="http://schemas.openxmlformats.org/officeDocument/2006/relationships/chart" Target="../charts/chart4.xml"/><Relationship Id="rId1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560916</xdr:colOff>
      <xdr:row>1</xdr:row>
      <xdr:rowOff>44328</xdr:rowOff>
    </xdr:from>
    <xdr:to>
      <xdr:col>17</xdr:col>
      <xdr:colOff>470442</xdr:colOff>
      <xdr:row>2</xdr:row>
      <xdr:rowOff>41494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25083" y="245411"/>
          <a:ext cx="2438942" cy="58983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</xdr:row>
          <xdr:rowOff>12700</xdr:rowOff>
        </xdr:from>
        <xdr:to>
          <xdr:col>4</xdr:col>
          <xdr:colOff>0</xdr:colOff>
          <xdr:row>5</xdr:row>
          <xdr:rowOff>19050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12700</xdr:rowOff>
        </xdr:from>
        <xdr:to>
          <xdr:col>3</xdr:col>
          <xdr:colOff>1555750</xdr:colOff>
          <xdr:row>9</xdr:row>
          <xdr:rowOff>19050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0</xdr:rowOff>
        </xdr:from>
        <xdr:to>
          <xdr:col>3</xdr:col>
          <xdr:colOff>1555750</xdr:colOff>
          <xdr:row>10</xdr:row>
          <xdr:rowOff>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19050</xdr:rowOff>
        </xdr:from>
        <xdr:to>
          <xdr:col>3</xdr:col>
          <xdr:colOff>1555750</xdr:colOff>
          <xdr:row>11</xdr:row>
          <xdr:rowOff>19050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12</xdr:row>
          <xdr:rowOff>12700</xdr:rowOff>
        </xdr:from>
        <xdr:to>
          <xdr:col>3</xdr:col>
          <xdr:colOff>1581150</xdr:colOff>
          <xdr:row>13</xdr:row>
          <xdr:rowOff>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12700</xdr:rowOff>
        </xdr:from>
        <xdr:to>
          <xdr:col>3</xdr:col>
          <xdr:colOff>1581150</xdr:colOff>
          <xdr:row>15</xdr:row>
          <xdr:rowOff>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35</xdr:row>
      <xdr:rowOff>180074</xdr:rowOff>
    </xdr:from>
    <xdr:to>
      <xdr:col>0</xdr:col>
      <xdr:colOff>1763858</xdr:colOff>
      <xdr:row>53</xdr:row>
      <xdr:rowOff>143163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71" r="31422" b="22014"/>
        <a:stretch/>
      </xdr:blipFill>
      <xdr:spPr>
        <a:xfrm>
          <a:off x="0" y="9717444"/>
          <a:ext cx="1760683" cy="329984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168608</xdr:rowOff>
    </xdr:from>
    <xdr:to>
      <xdr:col>1</xdr:col>
      <xdr:colOff>29144</xdr:colOff>
      <xdr:row>9</xdr:row>
      <xdr:rowOff>105292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5991"/>
          <a:ext cx="1800199" cy="179703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</xdr:row>
      <xdr:rowOff>22005</xdr:rowOff>
    </xdr:from>
    <xdr:to>
      <xdr:col>1</xdr:col>
      <xdr:colOff>29144</xdr:colOff>
      <xdr:row>14</xdr:row>
      <xdr:rowOff>74961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43724"/>
          <a:ext cx="1800199" cy="182401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216651</xdr:rowOff>
    </xdr:from>
    <xdr:to>
      <xdr:col>1</xdr:col>
      <xdr:colOff>29144</xdr:colOff>
      <xdr:row>19</xdr:row>
      <xdr:rowOff>13423</xdr:rowOff>
    </xdr:to>
    <xdr:pic>
      <xdr:nvPicPr>
        <xdr:cNvPr id="20" name="Obraz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50401"/>
          <a:ext cx="1800199" cy="1820835"/>
        </a:xfrm>
        <a:prstGeom prst="rect">
          <a:avLst/>
        </a:prstGeom>
      </xdr:spPr>
    </xdr:pic>
    <xdr:clientData/>
  </xdr:twoCellAnchor>
  <xdr:twoCellAnchor>
    <xdr:from>
      <xdr:col>4</xdr:col>
      <xdr:colOff>348831</xdr:colOff>
      <xdr:row>21</xdr:row>
      <xdr:rowOff>192975</xdr:rowOff>
    </xdr:from>
    <xdr:to>
      <xdr:col>11</xdr:col>
      <xdr:colOff>37464</xdr:colOff>
      <xdr:row>34</xdr:row>
      <xdr:rowOff>22299</xdr:rowOff>
    </xdr:to>
    <xdr:graphicFrame macro="">
      <xdr:nvGraphicFramePr>
        <xdr:cNvPr id="21" name="Wykre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365841</xdr:colOff>
      <xdr:row>38</xdr:row>
      <xdr:rowOff>186175</xdr:rowOff>
    </xdr:from>
    <xdr:to>
      <xdr:col>11</xdr:col>
      <xdr:colOff>54474</xdr:colOff>
      <xdr:row>54</xdr:row>
      <xdr:rowOff>150550</xdr:rowOff>
    </xdr:to>
    <xdr:graphicFrame macro="">
      <xdr:nvGraphicFramePr>
        <xdr:cNvPr id="32" name="Wykres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236149</xdr:colOff>
      <xdr:row>38</xdr:row>
      <xdr:rowOff>186175</xdr:rowOff>
    </xdr:from>
    <xdr:to>
      <xdr:col>17</xdr:col>
      <xdr:colOff>534977</xdr:colOff>
      <xdr:row>54</xdr:row>
      <xdr:rowOff>150550</xdr:rowOff>
    </xdr:to>
    <xdr:graphicFrame macro="">
      <xdr:nvGraphicFramePr>
        <xdr:cNvPr id="33" name="Wykre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248906</xdr:colOff>
      <xdr:row>21</xdr:row>
      <xdr:rowOff>192975</xdr:rowOff>
    </xdr:from>
    <xdr:to>
      <xdr:col>17</xdr:col>
      <xdr:colOff>547734</xdr:colOff>
      <xdr:row>34</xdr:row>
      <xdr:rowOff>22299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4</xdr:col>
      <xdr:colOff>352240</xdr:colOff>
      <xdr:row>18</xdr:row>
      <xdr:rowOff>150282</xdr:rowOff>
    </xdr:from>
    <xdr:to>
      <xdr:col>5</xdr:col>
      <xdr:colOff>451689</xdr:colOff>
      <xdr:row>21</xdr:row>
      <xdr:rowOff>113867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3624" y="5303987"/>
          <a:ext cx="711770" cy="7289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369249</xdr:colOff>
      <xdr:row>34</xdr:row>
      <xdr:rowOff>123096</xdr:rowOff>
    </xdr:from>
    <xdr:to>
      <xdr:col>5</xdr:col>
      <xdr:colOff>468698</xdr:colOff>
      <xdr:row>38</xdr:row>
      <xdr:rowOff>64741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03624" y="9216494"/>
          <a:ext cx="709644" cy="715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274489</xdr:colOff>
      <xdr:row>34</xdr:row>
      <xdr:rowOff>123097</xdr:rowOff>
    </xdr:from>
    <xdr:to>
      <xdr:col>12</xdr:col>
      <xdr:colOff>372146</xdr:colOff>
      <xdr:row>38</xdr:row>
      <xdr:rowOff>64742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80231" y="9216495"/>
          <a:ext cx="707853" cy="7155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335646</xdr:colOff>
      <xdr:row>2</xdr:row>
      <xdr:rowOff>259405</xdr:rowOff>
    </xdr:from>
    <xdr:to>
      <xdr:col>11</xdr:col>
      <xdr:colOff>24279</xdr:colOff>
      <xdr:row>14</xdr:row>
      <xdr:rowOff>198268</xdr:rowOff>
    </xdr:to>
    <xdr:graphicFrame macro="">
      <xdr:nvGraphicFramePr>
        <xdr:cNvPr id="27" name="Wykres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269061</xdr:colOff>
      <xdr:row>2</xdr:row>
      <xdr:rowOff>257944</xdr:rowOff>
    </xdr:from>
    <xdr:to>
      <xdr:col>17</xdr:col>
      <xdr:colOff>567889</xdr:colOff>
      <xdr:row>14</xdr:row>
      <xdr:rowOff>196807</xdr:rowOff>
    </xdr:to>
    <xdr:graphicFrame macro="">
      <xdr:nvGraphicFramePr>
        <xdr:cNvPr id="25" name="Wykres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 editAs="oneCell">
    <xdr:from>
      <xdr:col>11</xdr:col>
      <xdr:colOff>228600</xdr:colOff>
      <xdr:row>18</xdr:row>
      <xdr:rowOff>142875</xdr:rowOff>
    </xdr:from>
    <xdr:to>
      <xdr:col>12</xdr:col>
      <xdr:colOff>333375</xdr:colOff>
      <xdr:row>21</xdr:row>
      <xdr:rowOff>114300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147F2762-F138-4A5C-976F-8EAC2B608ADB}">
              <a16:predDERef xmlns:a16="http://schemas.microsoft.com/office/drawing/2014/main" pre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839700" y="4972050"/>
          <a:ext cx="714375" cy="714375"/>
        </a:xfrm>
        <a:prstGeom prst="rect">
          <a:avLst/>
        </a:prstGeom>
      </xdr:spPr>
    </xdr:pic>
    <xdr:clientData/>
  </xdr:twoCellAnchor>
  <xdr:twoCellAnchor>
    <xdr:from>
      <xdr:col>0</xdr:col>
      <xdr:colOff>814495</xdr:colOff>
      <xdr:row>24</xdr:row>
      <xdr:rowOff>32110</xdr:rowOff>
    </xdr:from>
    <xdr:to>
      <xdr:col>0</xdr:col>
      <xdr:colOff>1334041</xdr:colOff>
      <xdr:row>26</xdr:row>
      <xdr:rowOff>170655</xdr:rowOff>
    </xdr:to>
    <xdr:sp macro="" textlink="">
      <xdr:nvSpPr>
        <xdr:cNvPr id="4" name="Strzałka: w dół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814495" y="6686910"/>
          <a:ext cx="519546" cy="646545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800818</xdr:colOff>
      <xdr:row>28</xdr:row>
      <xdr:rowOff>89703</xdr:rowOff>
    </xdr:from>
    <xdr:to>
      <xdr:col>0</xdr:col>
      <xdr:colOff>1320364</xdr:colOff>
      <xdr:row>30</xdr:row>
      <xdr:rowOff>241986</xdr:rowOff>
    </xdr:to>
    <xdr:sp macro="" textlink="">
      <xdr:nvSpPr>
        <xdr:cNvPr id="5" name="Strzałka: w dół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rot="10800000">
          <a:off x="800818" y="7760503"/>
          <a:ext cx="519546" cy="660283"/>
        </a:xfrm>
        <a:prstGeom prst="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BA92F-85D2-450B-B68E-B988341294DA}">
  <sheetPr>
    <pageSetUpPr fitToPage="1"/>
  </sheetPr>
  <dimension ref="A2:AD55"/>
  <sheetViews>
    <sheetView tabSelected="1" topLeftCell="A2" zoomScale="50" zoomScaleNormal="55" zoomScaleSheetLayoutView="47" workbookViewId="0">
      <selection activeCell="T33" sqref="T33"/>
    </sheetView>
  </sheetViews>
  <sheetFormatPr defaultColWidth="9.1796875" defaultRowHeight="15.5"/>
  <cols>
    <col min="1" max="1" width="26.54296875" style="2" customWidth="1"/>
    <col min="2" max="2" width="51.81640625" style="25" customWidth="1"/>
    <col min="3" max="3" width="22.81640625" style="22" customWidth="1"/>
    <col min="4" max="4" width="23.81640625" style="23" customWidth="1"/>
    <col min="5" max="16" width="9.1796875" style="2"/>
    <col min="17" max="17" width="10.26953125" style="2" bestFit="1" customWidth="1"/>
    <col min="18" max="20" width="9.1796875" style="2"/>
    <col min="21" max="21" width="9.1796875" style="3"/>
    <col min="22" max="22" width="21.453125" style="3" customWidth="1"/>
    <col min="23" max="23" width="36.453125" style="3" customWidth="1"/>
    <col min="24" max="24" width="29" style="3" bestFit="1" customWidth="1"/>
    <col min="25" max="25" width="32.26953125" style="3" customWidth="1"/>
    <col min="26" max="26" width="13.26953125" style="3" customWidth="1"/>
    <col min="27" max="27" width="29" style="3" customWidth="1"/>
    <col min="28" max="28" width="41.7265625" style="3" customWidth="1"/>
    <col min="29" max="29" width="31.1796875" style="3" bestFit="1" customWidth="1"/>
    <col min="30" max="30" width="20" style="2" customWidth="1"/>
    <col min="31" max="16384" width="9.1796875" style="2"/>
  </cols>
  <sheetData>
    <row r="2" spans="1:30" ht="46">
      <c r="A2" s="42" t="str">
        <f>TRANSLATOR_ESP!A2</f>
        <v>TECNOLOGÍA ESPECTRAL DE AHORRO DE ENERGÍA</v>
      </c>
      <c r="B2" s="24"/>
      <c r="C2" s="15"/>
      <c r="D2" s="15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V2" s="3" t="str">
        <f>TRANSLATOR_ESP!A63</f>
        <v>Mesa de apoyo para cálculos</v>
      </c>
    </row>
    <row r="3" spans="1:30" ht="27" customHeight="1">
      <c r="A3" s="11"/>
      <c r="B3" s="24"/>
      <c r="C3" s="15"/>
      <c r="D3" s="15"/>
      <c r="E3" s="11"/>
      <c r="F3" s="14" t="str">
        <f>TRANSLATOR_ESP!A80</f>
        <v>AHORRO DE TIEMPO EN EL PROCESO ESPECTRAL</v>
      </c>
      <c r="G3" s="12"/>
      <c r="H3" s="12"/>
      <c r="I3" s="12"/>
      <c r="J3" s="12"/>
      <c r="K3" s="12"/>
      <c r="L3" s="12"/>
      <c r="M3" s="14" t="str">
        <f>TRANSLATOR_ESP!A81</f>
        <v>AHORRO DE ENERGÍA EN EL PROCESO ESPECTRAL</v>
      </c>
      <c r="N3" s="11"/>
      <c r="O3" s="11"/>
      <c r="P3" s="11"/>
      <c r="Q3" s="11"/>
      <c r="R3" s="11"/>
      <c r="S3" s="11"/>
      <c r="U3" s="3" t="str">
        <f>TRANSLATOR_ESP!A64</f>
        <v>Período</v>
      </c>
      <c r="V3" s="3" t="str">
        <f>TRANSLATOR_ESP!A65</f>
        <v>NÚMERO DE CICLOS</v>
      </c>
      <c r="W3" s="7" t="str">
        <f>$C$18</f>
        <v>APAREJO APLICADO ACTUAL</v>
      </c>
      <c r="X3" s="7" t="str">
        <f>$D$18</f>
        <v>UNDER 375-00</v>
      </c>
      <c r="Y3" s="3" t="str">
        <f>TRANSLATOR_ESP!A66</f>
        <v>Suma de la base de ahorro [min]</v>
      </c>
      <c r="Z3" s="3" t="s">
        <v>0</v>
      </c>
      <c r="AA3" s="8" t="str">
        <f>$C$38</f>
        <v>BARNIZ APLICADO ACTUAL</v>
      </c>
      <c r="AB3" s="8" t="str">
        <f>$D$38</f>
        <v>KLAR SPECTRAL 545-00</v>
      </c>
      <c r="AC3" s="3" t="str">
        <f>TRANSLATOR_ESP!A67</f>
        <v>Ahorro total barniz [min]</v>
      </c>
      <c r="AD3" s="3" t="s">
        <v>0</v>
      </c>
    </row>
    <row r="4" spans="1:30" s="1" customFormat="1" ht="20.149999999999999" customHeight="1">
      <c r="A4" s="12"/>
      <c r="B4" s="31" t="str">
        <f>TRANSLATOR_ESP!A3</f>
        <v>CARGA DE BOTA DE PINTURA</v>
      </c>
      <c r="C4" s="32"/>
      <c r="D4" s="31"/>
      <c r="E4" s="12"/>
      <c r="N4" s="12"/>
      <c r="O4" s="12"/>
      <c r="P4" s="12"/>
      <c r="Q4" s="12"/>
      <c r="R4" s="12"/>
      <c r="S4" s="12"/>
      <c r="U4" s="3" t="s">
        <v>1</v>
      </c>
      <c r="V4" s="3">
        <f>$C$5</f>
        <v>2</v>
      </c>
      <c r="W4" s="4">
        <f>$C$33</f>
        <v>203</v>
      </c>
      <c r="X4" s="4">
        <f>$D$33</f>
        <v>101</v>
      </c>
      <c r="Y4" s="4">
        <f>W4-X4</f>
        <v>102</v>
      </c>
      <c r="Z4" s="6">
        <f>(W4-X4)/W4</f>
        <v>0.50246305418719217</v>
      </c>
      <c r="AA4" s="4">
        <f>$C$51</f>
        <v>42</v>
      </c>
      <c r="AB4" s="4">
        <f>$D$51</f>
        <v>22</v>
      </c>
      <c r="AC4" s="4">
        <f>AA4-AB4</f>
        <v>20</v>
      </c>
      <c r="AD4" s="6">
        <f>(AA4-AB4)/AA4</f>
        <v>0.47619047619047616</v>
      </c>
    </row>
    <row r="5" spans="1:30" s="1" customFormat="1" ht="20.149999999999999" customHeight="1">
      <c r="A5" s="12"/>
      <c r="B5" s="17" t="str">
        <f>TRANSLATOR_ESP!A4</f>
        <v>NÚMERO DIARIO DE CICLOS</v>
      </c>
      <c r="C5" s="16">
        <v>2</v>
      </c>
      <c r="D5" s="17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U5" s="3" t="s">
        <v>2</v>
      </c>
      <c r="V5" s="3">
        <f>$C$6</f>
        <v>40</v>
      </c>
      <c r="W5" s="4">
        <f>W4*$C$6</f>
        <v>8120</v>
      </c>
      <c r="X5" s="4">
        <f>X4*$C$6</f>
        <v>4040</v>
      </c>
      <c r="Y5" s="4">
        <f t="shared" ref="Y5:Y6" si="0">W5-X5</f>
        <v>4080</v>
      </c>
      <c r="Z5" s="6">
        <f t="shared" ref="Z5:Z6" si="1">(W5-X5)/W5</f>
        <v>0.50246305418719217</v>
      </c>
      <c r="AA5" s="4">
        <f>AA4*$C$6</f>
        <v>1680</v>
      </c>
      <c r="AB5" s="4">
        <f>AB4*$C$6</f>
        <v>880</v>
      </c>
      <c r="AC5" s="4">
        <f t="shared" ref="AC5:AC6" si="2">AA5-AB5</f>
        <v>800</v>
      </c>
      <c r="AD5" s="6">
        <f t="shared" ref="AD5:AD6" si="3">(AA5-AB5)/AA5</f>
        <v>0.47619047619047616</v>
      </c>
    </row>
    <row r="6" spans="1:30" s="1" customFormat="1" ht="20.149999999999999" customHeight="1">
      <c r="A6" s="12"/>
      <c r="B6" s="17" t="str">
        <f>TRANSLATOR_ESP!A5</f>
        <v>NÚMERO DE CICLOS MENSUALES</v>
      </c>
      <c r="C6" s="16">
        <f>C5*20</f>
        <v>40</v>
      </c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U6" s="3" t="s">
        <v>3</v>
      </c>
      <c r="V6" s="3">
        <f>$C$7</f>
        <v>480</v>
      </c>
      <c r="W6" s="4">
        <f>W4*$C$7</f>
        <v>97440</v>
      </c>
      <c r="X6" s="4">
        <f>X4*$C$7</f>
        <v>48480</v>
      </c>
      <c r="Y6" s="4">
        <f t="shared" si="0"/>
        <v>48960</v>
      </c>
      <c r="Z6" s="6">
        <f t="shared" si="1"/>
        <v>0.50246305418719217</v>
      </c>
      <c r="AA6" s="4">
        <f>AA4*$C$7</f>
        <v>20160</v>
      </c>
      <c r="AB6" s="4">
        <f>AB4*$C$7</f>
        <v>10560</v>
      </c>
      <c r="AC6" s="4">
        <f t="shared" si="2"/>
        <v>9600</v>
      </c>
      <c r="AD6" s="6">
        <f t="shared" si="3"/>
        <v>0.47619047619047616</v>
      </c>
    </row>
    <row r="7" spans="1:30" s="1" customFormat="1" ht="20.149999999999999" customHeight="1">
      <c r="A7" s="12"/>
      <c r="B7" s="17" t="str">
        <f>TRANSLATOR_ESP!A6</f>
        <v>NÚMERO ANUAL DE CICLOS</v>
      </c>
      <c r="C7" s="16">
        <f>C6*12</f>
        <v>480</v>
      </c>
      <c r="D7" s="17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AA7" s="3"/>
      <c r="AB7" s="3"/>
      <c r="AC7" s="3"/>
    </row>
    <row r="8" spans="1:30" s="1" customFormat="1" ht="20.149999999999999" customHeight="1">
      <c r="A8" s="12"/>
      <c r="B8" s="31" t="str">
        <f>TRANSLATOR_ESP!A7</f>
        <v>COSTOS DE UNA CABINA DE PINTURA [1 HORA]</v>
      </c>
      <c r="C8" s="32"/>
      <c r="D8" s="3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V8" s="4">
        <v>60</v>
      </c>
      <c r="AA8" s="3"/>
      <c r="AB8" s="3"/>
      <c r="AC8" s="3"/>
    </row>
    <row r="9" spans="1:30" s="1" customFormat="1" ht="20.149999999999999" customHeight="1">
      <c r="A9" s="12"/>
      <c r="B9" s="17" t="str">
        <f>TRANSLATOR_ESP!A8</f>
        <v>APLICACIÓN EN LA CABINA 20°C</v>
      </c>
      <c r="C9" s="37">
        <v>44</v>
      </c>
      <c r="D9" s="17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U9" s="3" t="str">
        <f>U3</f>
        <v>Período</v>
      </c>
      <c r="V9" s="3" t="str">
        <f>V3</f>
        <v>NÚMERO DE CICLOS</v>
      </c>
      <c r="W9" s="7" t="str">
        <f>$C$18</f>
        <v>APAREJO APLICADO ACTUAL</v>
      </c>
      <c r="X9" s="7" t="str">
        <f>$D$18</f>
        <v>UNDER 375-00</v>
      </c>
      <c r="Y9" s="3" t="str">
        <f>TRANSLATOR_ESP!A68</f>
        <v>Suma de ahorros de durmientes [h]</v>
      </c>
      <c r="Z9" s="3" t="str">
        <f>$Z$3</f>
        <v>[%]</v>
      </c>
      <c r="AA9" s="8" t="str">
        <f>$C$38</f>
        <v>BARNIZ APLICADO ACTUAL</v>
      </c>
      <c r="AB9" s="8" t="str">
        <f>$D$38</f>
        <v>KLAR SPECTRAL 545-00</v>
      </c>
      <c r="AC9" s="3" t="str">
        <f>TRANSLATOR_ESP!A69</f>
        <v>Ahorro total barniz [h]</v>
      </c>
      <c r="AD9" s="3" t="str">
        <f>$AD$3</f>
        <v>[%]</v>
      </c>
    </row>
    <row r="10" spans="1:30" s="1" customFormat="1" ht="20.149999999999999" customHeight="1">
      <c r="A10" s="12"/>
      <c r="B10" s="17" t="str">
        <f>TRANSLATOR_ESP!A9</f>
        <v>CALOR EN LA CABINA 60°C</v>
      </c>
      <c r="C10" s="37">
        <v>24</v>
      </c>
      <c r="D10" s="17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U10" s="3" t="str">
        <f>$U$4</f>
        <v>1D</v>
      </c>
      <c r="V10" s="3">
        <f>$C$5</f>
        <v>2</v>
      </c>
      <c r="W10" s="9">
        <f>ROUND($C$33/V$8,1)</f>
        <v>3.4</v>
      </c>
      <c r="X10" s="9">
        <f>ROUND($D$33/$V$8,1)</f>
        <v>1.7</v>
      </c>
      <c r="Y10" s="9">
        <f>W10-X10</f>
        <v>1.7</v>
      </c>
      <c r="Z10" s="6">
        <f>Z4</f>
        <v>0.50246305418719217</v>
      </c>
      <c r="AA10" s="9">
        <f>ROUND($C$51/$V$8,1)</f>
        <v>0.7</v>
      </c>
      <c r="AB10" s="9">
        <f>ROUND($D$51/$V$8,1)</f>
        <v>0.4</v>
      </c>
      <c r="AC10" s="9">
        <f>ROUND(AC4/$V$8,1)</f>
        <v>0.3</v>
      </c>
      <c r="AD10" s="6">
        <f>AD4</f>
        <v>0.47619047619047616</v>
      </c>
    </row>
    <row r="11" spans="1:30" s="1" customFormat="1" ht="20.149999999999999" customHeight="1">
      <c r="A11" s="12"/>
      <c r="B11" s="17" t="str">
        <f>TRANSLATOR_ESP!A10</f>
        <v>CALOR EN LA CABINA 40°C</v>
      </c>
      <c r="C11" s="37">
        <v>19</v>
      </c>
      <c r="D11" s="17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U11" s="3" t="str">
        <f>$U$5</f>
        <v>1M</v>
      </c>
      <c r="V11" s="3">
        <f>$C$6</f>
        <v>40</v>
      </c>
      <c r="W11" s="9">
        <f>ROUND(W10*$C$6,1)</f>
        <v>136</v>
      </c>
      <c r="X11" s="9">
        <f>ROUND(X10*$C$6,1)</f>
        <v>68</v>
      </c>
      <c r="Y11" s="9">
        <f t="shared" ref="Y11:Y12" si="4">W11-X11</f>
        <v>68</v>
      </c>
      <c r="Z11" s="6">
        <f t="shared" ref="Z11:Z12" si="5">Z5</f>
        <v>0.50246305418719217</v>
      </c>
      <c r="AA11" s="9">
        <f>AA10*$C$6</f>
        <v>28</v>
      </c>
      <c r="AB11" s="9">
        <f>AB10*$C$6</f>
        <v>16</v>
      </c>
      <c r="AC11" s="9">
        <f t="shared" ref="AC11:AC12" si="6">AA11-AB11</f>
        <v>12</v>
      </c>
      <c r="AD11" s="6">
        <f t="shared" ref="AD11:AD12" si="7">AD5</f>
        <v>0.47619047619047616</v>
      </c>
    </row>
    <row r="12" spans="1:30" s="1" customFormat="1" ht="20.149999999999999" customHeight="1">
      <c r="A12" s="12"/>
      <c r="B12" s="31" t="str">
        <f>TRANSLATOR_ESP!A11</f>
        <v>COSTO ZONA DE PREPARACIÓN [1 HORA]</v>
      </c>
      <c r="C12" s="38"/>
      <c r="D12" s="3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U12" s="3" t="str">
        <f>$U$6</f>
        <v>1R</v>
      </c>
      <c r="V12" s="3">
        <f>$C$7</f>
        <v>480</v>
      </c>
      <c r="W12" s="9">
        <f>W10*$C$7</f>
        <v>1632</v>
      </c>
      <c r="X12" s="9">
        <f>X10*$C$7</f>
        <v>816</v>
      </c>
      <c r="Y12" s="9">
        <f t="shared" si="4"/>
        <v>816</v>
      </c>
      <c r="Z12" s="6">
        <f t="shared" si="5"/>
        <v>0.50246305418719217</v>
      </c>
      <c r="AA12" s="9">
        <f>AA10*$C$7</f>
        <v>336</v>
      </c>
      <c r="AB12" s="9">
        <f>AB10*$C$7</f>
        <v>192</v>
      </c>
      <c r="AC12" s="9">
        <f t="shared" si="6"/>
        <v>144</v>
      </c>
      <c r="AD12" s="6">
        <f t="shared" si="7"/>
        <v>0.47619047619047616</v>
      </c>
    </row>
    <row r="13" spans="1:30" s="1" customFormat="1" ht="20.149999999999999" customHeight="1">
      <c r="A13" s="12"/>
      <c r="B13" s="17" t="str">
        <f>TRANSLATOR_ESP!A12</f>
        <v>LUGAR EN LA ZONA DE PREPARACIÓN</v>
      </c>
      <c r="C13" s="37">
        <v>17</v>
      </c>
      <c r="D13" s="1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U13" s="3"/>
      <c r="V13" s="3"/>
      <c r="W13" s="3"/>
      <c r="X13" s="3"/>
      <c r="Y13" s="3"/>
      <c r="Z13" s="3"/>
      <c r="AA13" s="3"/>
      <c r="AB13" s="3"/>
      <c r="AC13" s="3"/>
    </row>
    <row r="14" spans="1:30" s="1" customFormat="1" ht="20.149999999999999" customHeight="1">
      <c r="A14" s="12"/>
      <c r="B14" s="31" t="str">
        <f>TRANSLATOR_ESP!A13</f>
        <v>BARNIZ - COSTO DEL EMPLEADOR</v>
      </c>
      <c r="C14" s="38"/>
      <c r="D14" s="3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U14" s="1" t="str">
        <f>TRANSLATOR_ESP!A59</f>
        <v>TOTAL DE HORAS DE PROCESO AHORRADAS EN 1 AÑO:</v>
      </c>
      <c r="V14" s="3"/>
      <c r="W14" s="3"/>
      <c r="X14" s="3"/>
      <c r="Y14" s="3"/>
      <c r="Z14" s="3"/>
      <c r="AA14" s="3"/>
      <c r="AB14" s="3"/>
      <c r="AC14" s="3"/>
    </row>
    <row r="15" spans="1:30" s="1" customFormat="1" ht="20.149999999999999" customHeight="1">
      <c r="A15" s="12"/>
      <c r="B15" s="17" t="str">
        <f>TRANSLATOR_ESP!A14</f>
        <v>REMUNERACIÓN BRUTA MENSUAL</v>
      </c>
      <c r="C15" s="37">
        <v>1850</v>
      </c>
      <c r="D15" s="1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U15" s="3"/>
      <c r="V15" s="3"/>
      <c r="W15" s="3" t="str">
        <f>TRANSLATOR_ESP!A70</f>
        <v>Horas de proceso</v>
      </c>
      <c r="X15" s="3"/>
      <c r="Y15" s="3"/>
      <c r="Z15" s="3"/>
      <c r="AA15" s="3"/>
      <c r="AB15" s="3"/>
    </row>
    <row r="16" spans="1:30" s="1" customFormat="1" ht="20.149999999999999" customHeight="1">
      <c r="A16" s="12"/>
      <c r="B16" s="17" t="str">
        <f>TRANSLATOR_ESP!A15</f>
        <v>COSTO HORARIO BRUTO DE MANO DE OBRA [para 176 HRH]</v>
      </c>
      <c r="C16" s="37">
        <f>C15/176</f>
        <v>10.511363636363637</v>
      </c>
      <c r="D16" s="17"/>
      <c r="E16" s="12"/>
      <c r="F16" s="33" t="str">
        <f>U14</f>
        <v>TOTAL DE HORAS DE PROCESO AHORRADAS EN 1 AÑO: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4">
        <f>$X$20</f>
        <v>960</v>
      </c>
      <c r="R16" s="12"/>
      <c r="S16" s="12"/>
      <c r="U16" s="3" t="str">
        <f>U3</f>
        <v>Período</v>
      </c>
      <c r="V16" s="3" t="str">
        <f>V3</f>
        <v>NÚMERO DE CICLOS</v>
      </c>
      <c r="W16" s="3" t="str">
        <f>TRANSLATOR_ESP!A71</f>
        <v>Tiempo de proceso tecnología actual [h]</v>
      </c>
      <c r="X16" s="3" t="str">
        <f>TRANSLATOR_ESP!A72</f>
        <v>Tiempo de proceso ESPECTRAL [h]</v>
      </c>
      <c r="Y16" s="3" t="str">
        <f>TRANSLATOR_ESP!A73</f>
        <v>Ahorro de tiempo de proceso [h]</v>
      </c>
      <c r="Z16" s="3" t="str">
        <f>Z9</f>
        <v>[%]</v>
      </c>
      <c r="AA16" s="3"/>
      <c r="AB16" s="3"/>
    </row>
    <row r="17" spans="1:30" ht="20.149999999999999" customHeight="1">
      <c r="A17" s="11"/>
      <c r="B17" s="17"/>
      <c r="C17" s="16"/>
      <c r="D17" s="15"/>
      <c r="E17" s="11"/>
      <c r="F17" s="33" t="str">
        <f>U23</f>
        <v>AHORRO DE COSTES DE ENERGÍA EN 1 AÑO:</v>
      </c>
      <c r="G17" s="11"/>
      <c r="H17" s="11"/>
      <c r="I17" s="11"/>
      <c r="J17" s="11"/>
      <c r="K17" s="11"/>
      <c r="L17" s="11"/>
      <c r="M17" s="11"/>
      <c r="N17" s="11"/>
      <c r="O17" s="11"/>
      <c r="Q17" s="41">
        <f>$X$29</f>
        <v>5404.8999999999969</v>
      </c>
      <c r="R17" s="11"/>
      <c r="S17" s="11"/>
      <c r="U17" s="3" t="str">
        <f>$U$4</f>
        <v>1D</v>
      </c>
      <c r="V17" s="3">
        <f>$C$5</f>
        <v>2</v>
      </c>
      <c r="W17" s="9">
        <f>W10+AA10</f>
        <v>4.0999999999999996</v>
      </c>
      <c r="X17" s="9">
        <f>X10+AB10</f>
        <v>2.1</v>
      </c>
      <c r="Y17" s="9">
        <f>W17-X17</f>
        <v>1.9999999999999996</v>
      </c>
      <c r="Z17" s="6">
        <f>(W17-X17)/W17</f>
        <v>0.48780487804878042</v>
      </c>
      <c r="AD17" s="3"/>
    </row>
    <row r="18" spans="1:30" s="3" customFormat="1" ht="20.149999999999999" customHeight="1">
      <c r="A18" s="10"/>
      <c r="B18" s="26" t="str">
        <f>TRANSLATOR_ESP!A17</f>
        <v>Operación: APAREJO aplicación</v>
      </c>
      <c r="C18" s="27" t="str">
        <f>TRANSLATOR_ESP!A54</f>
        <v>APAREJO APLICADO ACTUAL</v>
      </c>
      <c r="D18" s="27" t="str">
        <f>A28</f>
        <v>UNDER 375-00</v>
      </c>
      <c r="E18" s="10"/>
      <c r="F18" s="33" t="str">
        <f>TRANSLATOR_ESP!A61</f>
        <v>POTENCIAL DE AHORRO EN HORAS DE COSTO DE LACA EN UNA CABINA DE PINTURA EN 1 AÑO: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41">
        <f>$AC$12*$C$16</f>
        <v>1513.6363636363637</v>
      </c>
      <c r="R18" s="10"/>
      <c r="S18" s="10"/>
      <c r="U18" s="3" t="str">
        <f>$U$5</f>
        <v>1M</v>
      </c>
      <c r="V18" s="3">
        <f>$C$6</f>
        <v>40</v>
      </c>
      <c r="W18" s="9">
        <f t="shared" ref="W18:W19" si="8">W11+AA11</f>
        <v>164</v>
      </c>
      <c r="X18" s="9">
        <f t="shared" ref="X18:X19" si="9">X11+AB11</f>
        <v>84</v>
      </c>
      <c r="Y18" s="9">
        <f t="shared" ref="Y18:Y19" si="10">W18-X18</f>
        <v>80</v>
      </c>
      <c r="Z18" s="6"/>
      <c r="AC18" s="9"/>
      <c r="AD18" s="6"/>
    </row>
    <row r="19" spans="1:30" s="3" customFormat="1" ht="20.149999999999999" customHeight="1">
      <c r="A19" s="10"/>
      <c r="B19" s="17" t="str">
        <f>TRANSLATOR_ESP!A18</f>
        <v>Aplicación de 1 capa [min]</v>
      </c>
      <c r="C19" s="18">
        <v>1</v>
      </c>
      <c r="D19" s="18">
        <v>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U19" s="3" t="str">
        <f>$U$6</f>
        <v>1R</v>
      </c>
      <c r="V19" s="3">
        <f>$C$7</f>
        <v>480</v>
      </c>
      <c r="W19" s="9">
        <f t="shared" si="8"/>
        <v>1968</v>
      </c>
      <c r="X19" s="9">
        <f t="shared" si="9"/>
        <v>1008</v>
      </c>
      <c r="Y19" s="9">
        <f t="shared" si="10"/>
        <v>960</v>
      </c>
      <c r="Z19" s="6"/>
      <c r="AC19" s="9"/>
      <c r="AD19" s="6"/>
    </row>
    <row r="20" spans="1:30" s="3" customFormat="1" ht="20.149999999999999" customHeight="1">
      <c r="A20" s="10"/>
      <c r="B20" s="17" t="str">
        <f>TRANSLATOR_ESP!A19</f>
        <v>Evaporación [min]</v>
      </c>
      <c r="C20" s="18">
        <v>10</v>
      </c>
      <c r="D20" s="18">
        <v>5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U20" s="3" t="str">
        <f>$U$6</f>
        <v>1R</v>
      </c>
      <c r="V20" s="3">
        <f>$C$7</f>
        <v>480</v>
      </c>
      <c r="W20" s="9">
        <v>0</v>
      </c>
      <c r="X20" s="13">
        <f>W19-X19</f>
        <v>960</v>
      </c>
      <c r="Y20" s="9"/>
      <c r="Z20" s="6"/>
      <c r="AA20" s="9"/>
      <c r="AB20" s="9"/>
      <c r="AC20" s="9"/>
      <c r="AD20" s="6"/>
    </row>
    <row r="21" spans="1:30" s="3" customFormat="1" ht="20.149999999999999" customHeight="1">
      <c r="A21" s="44" t="str">
        <f>TRANSLATOR_ESP!A90</f>
        <v>SELECCIONE</v>
      </c>
      <c r="B21" s="17" t="str">
        <f>TRANSLATOR_ESP!A20</f>
        <v>Aplicación de 2 capas [min]</v>
      </c>
      <c r="C21" s="18">
        <v>1</v>
      </c>
      <c r="D21" s="18">
        <v>1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30" s="3" customFormat="1" ht="20.149999999999999" customHeight="1">
      <c r="A22" s="44" t="str">
        <f>TRANSLATOR_ESP!A91</f>
        <v xml:space="preserve">APAREJO </v>
      </c>
      <c r="B22" s="17" t="str">
        <f>TRANSLATOR_ESP!A21</f>
        <v>Evaporación [min]</v>
      </c>
      <c r="C22" s="18">
        <v>10</v>
      </c>
      <c r="D22" s="18">
        <f>IF(A28="00-RACE",0,3)</f>
        <v>3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30" s="3" customFormat="1" ht="20.149999999999999" customHeight="1">
      <c r="A23" s="44" t="str">
        <f>TRANSLATOR_ESP!A92</f>
        <v>DE AHORRO DE ENERGÍA</v>
      </c>
      <c r="B23" s="17" t="str">
        <f>TRANSLATOR_ESP!A22</f>
        <v>Aplicación de 3 capas [min]</v>
      </c>
      <c r="C23" s="18">
        <v>1</v>
      </c>
      <c r="D23" s="18">
        <v>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U23" s="1" t="str">
        <f>TRANSLATOR_ESP!A60</f>
        <v>AHORRO DE COSTES DE ENERGÍA EN 1 AÑO:</v>
      </c>
      <c r="X23" s="1"/>
      <c r="AB23" s="1" t="str">
        <f>B12</f>
        <v>COSTO ZONA DE PREPARACIÓN [1 HORA]</v>
      </c>
      <c r="AD23" s="39">
        <f>$C$13</f>
        <v>17</v>
      </c>
    </row>
    <row r="24" spans="1:30" s="3" customFormat="1" ht="20.149999999999999" customHeight="1">
      <c r="A24" s="44" t="str">
        <f>TRANSLATOR_ESP!A93</f>
        <v>ESPECTRAL</v>
      </c>
      <c r="B24" s="17" t="str">
        <f>TRANSLATOR_ESP!A23</f>
        <v>Tiempo de aplicación de imprimación [min]</v>
      </c>
      <c r="C24" s="18">
        <f>SUM(C19:C23)</f>
        <v>23</v>
      </c>
      <c r="D24" s="18">
        <f>SUM(D19:D23)</f>
        <v>11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W24" s="3" t="str">
        <f>TRANSLATOR_ESP!A74</f>
        <v>Costo de las horas de prueba [EUR]</v>
      </c>
      <c r="AA24" s="35" t="str">
        <f>TRANSLATOR_ESP!A78</f>
        <v>costo promedio</v>
      </c>
      <c r="AB24" s="1" t="str">
        <f>_xlfn.CONCAT(B9,"+",B10,)</f>
        <v>APLICACIÓN EN LA CABINA 20°C+CALOR EN LA CABINA 60°C</v>
      </c>
      <c r="AD24" s="39">
        <f>($C$9+$C$10)/2</f>
        <v>34</v>
      </c>
    </row>
    <row r="25" spans="1:30" s="3" customFormat="1" ht="20.149999999999999" customHeight="1">
      <c r="A25" s="10"/>
      <c r="B25" s="26" t="str">
        <f>TRANSLATOR_ESP!A24</f>
        <v>AHORROS DURANTE LA APLICACIÓN DE LA CAPA DE SUBSUELO</v>
      </c>
      <c r="C25" s="27"/>
      <c r="D25" s="27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U25" s="3" t="s">
        <v>4</v>
      </c>
      <c r="V25" s="3" t="s">
        <v>5</v>
      </c>
      <c r="W25" s="3" t="str">
        <f>TRANSLATOR_ESP!A75</f>
        <v>Costo de proceso tecnología actual [EUR]</v>
      </c>
      <c r="X25" s="3" t="str">
        <f>TRANSLATOR_ESP!A76</f>
        <v>Costo del proceso ESPECTRAL [EUR]</v>
      </c>
      <c r="Y25" s="3" t="str">
        <f>TRANSLATOR_ESP!A77</f>
        <v>Ahorro de costos de proceso [EUR]</v>
      </c>
      <c r="AA25" s="35" t="str">
        <f>TRANSLATOR_ESP!A78</f>
        <v>costo promedio</v>
      </c>
      <c r="AB25" s="1" t="str">
        <f>_xlfn.CONCAT(B10,"+",B11,)</f>
        <v>CALOR EN LA CABINA 60°C+CALOR EN LA CABINA 40°C</v>
      </c>
      <c r="AD25" s="39">
        <f>($C$9+$C$11)/2</f>
        <v>31.5</v>
      </c>
    </row>
    <row r="26" spans="1:30" s="3" customFormat="1" ht="20.149999999999999" customHeight="1">
      <c r="A26" s="10"/>
      <c r="B26" s="17" t="str">
        <f>TRANSLATOR_ESP!A25</f>
        <v>Ahorro durante la aplicación de la imprimación [min]</v>
      </c>
      <c r="C26" s="16" t="s">
        <v>6</v>
      </c>
      <c r="D26" s="19">
        <f>C24-D24</f>
        <v>12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U26" s="3" t="str">
        <f>$U$4</f>
        <v>1D</v>
      </c>
      <c r="V26" s="3">
        <f>$C$5</f>
        <v>2</v>
      </c>
      <c r="W26" s="39">
        <f>$W$10*$AD$23+$AA$10*$AD$24</f>
        <v>81.599999999999994</v>
      </c>
      <c r="X26" s="39">
        <f>$X$10*$AD$23+$AB$10*$AD$25</f>
        <v>41.5</v>
      </c>
      <c r="Y26" s="39">
        <f>W26-X26</f>
        <v>40.099999999999994</v>
      </c>
      <c r="Z26" s="6">
        <f>(W26-X26)/W26</f>
        <v>0.49142156862745096</v>
      </c>
    </row>
    <row r="27" spans="1:30" s="3" customFormat="1" ht="20.149999999999999" customHeight="1" thickBot="1">
      <c r="A27" s="10"/>
      <c r="B27" s="17" t="str">
        <f>TRANSLATOR_ESP!A26</f>
        <v>Ahorro durante la aplicación de la imprimación [%]</v>
      </c>
      <c r="C27" s="16" t="s">
        <v>6</v>
      </c>
      <c r="D27" s="30">
        <f>(C24-D24)/C24</f>
        <v>0.52173913043478259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U27" s="3" t="str">
        <f>$U$5</f>
        <v>1M</v>
      </c>
      <c r="V27" s="3">
        <f>$C$6</f>
        <v>40</v>
      </c>
      <c r="W27" s="39">
        <f>$W$10*$AD$23+$AA$10*$AD$24*$C$6</f>
        <v>1009.7999999999998</v>
      </c>
      <c r="X27" s="39">
        <f>$X$10*$AD$23+$AB$10*$AD$25*$C$6</f>
        <v>532.90000000000009</v>
      </c>
      <c r="Y27" s="39">
        <f t="shared" ref="Y27:Y28" si="11">W27-X27</f>
        <v>476.89999999999975</v>
      </c>
      <c r="Z27" s="6"/>
    </row>
    <row r="28" spans="1:30" s="3" customFormat="1" ht="20.149999999999999" customHeight="1" thickBot="1">
      <c r="A28" s="43" t="s">
        <v>142</v>
      </c>
      <c r="B28" s="26" t="str">
        <f>TRANSLATOR_ESP!A27</f>
        <v>AHORRO DURANTE EL TIEMPO DE CURADO DEL PRIMER 20°C</v>
      </c>
      <c r="C28" s="27"/>
      <c r="D28" s="27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U28" s="3" t="str">
        <f>$U$6</f>
        <v>1R</v>
      </c>
      <c r="V28" s="3">
        <f>$C$7</f>
        <v>480</v>
      </c>
      <c r="W28" s="39">
        <f>$W$10*$AD$23+$AA$10*$AD$24*$C$7</f>
        <v>11481.799999999997</v>
      </c>
      <c r="X28" s="39">
        <f>$X$10*$AD$23+$AB$10*$AD$25*$C$7</f>
        <v>6076.9000000000005</v>
      </c>
      <c r="Y28" s="39">
        <f t="shared" si="11"/>
        <v>5404.8999999999969</v>
      </c>
      <c r="Z28" s="6"/>
    </row>
    <row r="29" spans="1:30" s="3" customFormat="1" ht="20.149999999999999" customHeight="1">
      <c r="A29" s="10"/>
      <c r="B29" s="17" t="str">
        <f>TRANSLATOR_ESP!A28</f>
        <v>Tiempo de curado de la imprimación 20°C [min]</v>
      </c>
      <c r="C29" s="18">
        <v>180</v>
      </c>
      <c r="D29" s="18">
        <f>IF(A28="00-RACE",45,90)</f>
        <v>90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U29" s="3" t="str">
        <f>$U$6</f>
        <v>1R</v>
      </c>
      <c r="V29" s="3">
        <f>$C$7</f>
        <v>480</v>
      </c>
      <c r="W29" s="39">
        <f t="shared" ref="W29" si="12">W20</f>
        <v>0</v>
      </c>
      <c r="X29" s="40">
        <f>W28-X28</f>
        <v>5404.8999999999969</v>
      </c>
      <c r="Y29" s="39"/>
      <c r="Z29" s="6"/>
    </row>
    <row r="30" spans="1:30" s="3" customFormat="1" ht="20.149999999999999" customHeight="1">
      <c r="A30" s="10"/>
      <c r="B30" s="17" t="str">
        <f>TRANSLATOR_ESP!A29</f>
        <v>Reducción del tiempo de endurecimiento [min]</v>
      </c>
      <c r="C30" s="16" t="s">
        <v>6</v>
      </c>
      <c r="D30" s="20">
        <f>C29-D29</f>
        <v>90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30" s="3" customFormat="1" ht="20.149999999999999" customHeight="1">
      <c r="A31" s="10"/>
      <c r="B31" s="17" t="str">
        <f>TRANSLATOR_ESP!A30</f>
        <v>Reducción del tiempo de curado de la imprimación [%]</v>
      </c>
      <c r="C31" s="16" t="s">
        <v>6</v>
      </c>
      <c r="D31" s="30">
        <f>(C29-D29)/C29</f>
        <v>0.5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30" s="3" customFormat="1" ht="20.149999999999999" customHeight="1">
      <c r="A32" s="10"/>
      <c r="B32" s="26" t="str">
        <f>TRANSLATOR_ESP!A31</f>
        <v>AHORRO TOTAL: IMPRESIÓN</v>
      </c>
      <c r="C32" s="27"/>
      <c r="D32" s="27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27" s="3" customFormat="1" ht="20.149999999999999" customHeight="1">
      <c r="A33" s="10"/>
      <c r="B33" s="17" t="str">
        <f>TRANSLATOR_ESP!A32</f>
        <v>Tiempo total [min]</v>
      </c>
      <c r="C33" s="18">
        <f>C24+C29</f>
        <v>203</v>
      </c>
      <c r="D33" s="18">
        <f>D24+D29</f>
        <v>101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1:27" s="3" customFormat="1">
      <c r="A34" s="10"/>
      <c r="B34" s="17" t="str">
        <f>TRANSLATOR_ESP!A33</f>
        <v>Ahorro durante el proceso [min]</v>
      </c>
      <c r="C34" s="16" t="s">
        <v>6</v>
      </c>
      <c r="D34" s="21">
        <f>C33-D33</f>
        <v>102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1:27" s="3" customFormat="1">
      <c r="A35" s="10"/>
      <c r="B35" s="17" t="str">
        <f>TRANSLATOR_ESP!A34</f>
        <v>Ahorro durante el proceso [%]</v>
      </c>
      <c r="C35" s="16" t="s">
        <v>6</v>
      </c>
      <c r="D35" s="30">
        <f>(C33-D33)/C33</f>
        <v>0.50246305418719217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W35" s="5"/>
    </row>
    <row r="36" spans="1:27" s="3" customFormat="1">
      <c r="A36" s="10"/>
      <c r="B36" s="17"/>
      <c r="C36" s="16"/>
      <c r="D36" s="1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AA36" s="5"/>
    </row>
    <row r="37" spans="1:27" s="3" customFormat="1">
      <c r="A37" s="10"/>
      <c r="B37" s="17"/>
      <c r="C37" s="16"/>
      <c r="D37" s="1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1:27" s="3" customFormat="1">
      <c r="A38" s="10"/>
      <c r="B38" s="28" t="str">
        <f>TRANSLATOR_ESP!A37</f>
        <v>Operación: BARNIZ TRANSPARENTE aplicación</v>
      </c>
      <c r="C38" s="29" t="str">
        <f>TRANSLATOR_ESP!A56</f>
        <v>BARNIZ APLICADO ACTUAL</v>
      </c>
      <c r="D38" s="29" t="str">
        <f>TRANSLATOR_ESP!A57</f>
        <v>KLAR SPECTRAL 545-00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1:27" s="3" customFormat="1">
      <c r="A39" s="10"/>
      <c r="B39" s="17" t="str">
        <f>TRANSLATOR_ESP!A38</f>
        <v>Aplicación de 1 capa [min]</v>
      </c>
      <c r="C39" s="18">
        <v>1</v>
      </c>
      <c r="D39" s="18">
        <v>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27" s="3" customFormat="1">
      <c r="A40" s="10"/>
      <c r="B40" s="17" t="str">
        <f>TRANSLATOR_ESP!A39</f>
        <v>Evaporación [min]</v>
      </c>
      <c r="C40" s="18">
        <v>10</v>
      </c>
      <c r="D40" s="18">
        <v>5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1:27" s="3" customFormat="1">
      <c r="A41" s="10"/>
      <c r="B41" s="17" t="str">
        <f>TRANSLATOR_ESP!A40</f>
        <v>Aplicación de 2 capas [min]</v>
      </c>
      <c r="C41" s="18">
        <v>1</v>
      </c>
      <c r="D41" s="18">
        <v>1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1:27" s="3" customFormat="1">
      <c r="A42" s="10"/>
      <c r="B42" s="17" t="str">
        <f>TRANSLATOR_ESP!A41</f>
        <v>Tiempo de aplicación de barniz [min]</v>
      </c>
      <c r="C42" s="18">
        <f>SUM(C39:C41)</f>
        <v>12</v>
      </c>
      <c r="D42" s="18">
        <f>SUM(D39:D41)</f>
        <v>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1:27" s="3" customFormat="1">
      <c r="A43" s="10"/>
      <c r="B43" s="28" t="str">
        <f>TRANSLATOR_ESP!A42</f>
        <v xml:space="preserve">AHORRO EN LA APLICACIÓN DE BARNIZ </v>
      </c>
      <c r="C43" s="29"/>
      <c r="D43" s="29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1:27" s="3" customFormat="1">
      <c r="A44" s="10"/>
      <c r="B44" s="17" t="str">
        <f>TRANSLATOR_ESP!A43</f>
        <v>Ahorro durante la aplicación del barniz [min]</v>
      </c>
      <c r="C44" s="16" t="s">
        <v>6</v>
      </c>
      <c r="D44" s="20">
        <f>C42-D42</f>
        <v>5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1:27" s="3" customFormat="1">
      <c r="A45" s="10"/>
      <c r="B45" s="17" t="str">
        <f>TRANSLATOR_ESP!A44</f>
        <v>Ahorro durante la aplicación de barniz [%]</v>
      </c>
      <c r="C45" s="16" t="s">
        <v>6</v>
      </c>
      <c r="D45" s="30">
        <f>(C42-D42)/C42</f>
        <v>0.41666666666666669</v>
      </c>
      <c r="E45" s="10"/>
      <c r="F45" s="10"/>
      <c r="G45" s="10"/>
      <c r="H45" s="10"/>
      <c r="I45" s="10" t="s">
        <v>7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1:27" s="3" customFormat="1">
      <c r="A46" s="10"/>
      <c r="B46" s="28" t="str">
        <f>TRANSLATOR_ESP!A45</f>
        <v>AHORRO DURANTE EL SECADO DEL BARNIZ 60°C / 40°C</v>
      </c>
      <c r="C46" s="29" t="s">
        <v>8</v>
      </c>
      <c r="D46" s="29" t="s">
        <v>9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27" s="3" customFormat="1">
      <c r="A47" s="10"/>
      <c r="B47" s="17" t="str">
        <f>TRANSLATOR_ESP!A46</f>
        <v>Tiempo de secado para 60°C / 40°C [min]</v>
      </c>
      <c r="C47" s="18">
        <v>30</v>
      </c>
      <c r="D47" s="18">
        <v>15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1:27" s="3" customFormat="1">
      <c r="A48" s="10"/>
      <c r="B48" s="17" t="str">
        <f>TRANSLATOR_ESP!A47</f>
        <v>Reducción del tiempo de secado de la pintura [min]</v>
      </c>
      <c r="C48" s="16" t="s">
        <v>6</v>
      </c>
      <c r="D48" s="20">
        <f>C47-D47</f>
        <v>15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1:19" s="3" customFormat="1">
      <c r="A49" s="10"/>
      <c r="B49" s="17" t="str">
        <f>TRANSLATOR_ESP!A48</f>
        <v>Reducción del tiempo de secado de la pintura [%]</v>
      </c>
      <c r="C49" s="16" t="s">
        <v>6</v>
      </c>
      <c r="D49" s="30">
        <f>(C47-D47)/C47</f>
        <v>0.5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1:19" s="3" customFormat="1">
      <c r="A50" s="10"/>
      <c r="B50" s="28" t="str">
        <f>TRANSLATOR_ESP!A49</f>
        <v xml:space="preserve">AHORRO TOTAL: BARNIZ </v>
      </c>
      <c r="C50" s="29"/>
      <c r="D50" s="2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1:19" s="3" customFormat="1">
      <c r="A51" s="10"/>
      <c r="B51" s="17" t="str">
        <f>TRANSLATOR_ESP!A50</f>
        <v>Tiempo total [min]</v>
      </c>
      <c r="C51" s="18">
        <f>C42+C47</f>
        <v>42</v>
      </c>
      <c r="D51" s="18">
        <f>D42+D47</f>
        <v>22</v>
      </c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1:19" s="3" customFormat="1">
      <c r="A52" s="10"/>
      <c r="B52" s="17" t="str">
        <f>TRANSLATOR_ESP!A51</f>
        <v>Ahorro durante el proceso [min]</v>
      </c>
      <c r="C52" s="16" t="s">
        <v>6</v>
      </c>
      <c r="D52" s="20">
        <f>C51-D51</f>
        <v>20</v>
      </c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1:19" s="3" customFormat="1">
      <c r="A53" s="10"/>
      <c r="B53" s="17" t="str">
        <f>TRANSLATOR_ESP!A52</f>
        <v>Ahorro durante el proceso [%]</v>
      </c>
      <c r="C53" s="16" t="s">
        <v>6</v>
      </c>
      <c r="D53" s="30">
        <f>(C51-D51)/C51</f>
        <v>0.47619047619047616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s="3" customFormat="1">
      <c r="A54" s="10"/>
      <c r="B54" s="17"/>
      <c r="C54" s="16"/>
      <c r="D54" s="16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1:19" s="3" customFormat="1">
      <c r="A55" s="10"/>
      <c r="B55" s="17"/>
      <c r="C55" s="16"/>
      <c r="D55" s="16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</sheetData>
  <pageMargins left="0.7" right="0.7" top="0.75" bottom="0.75" header="0.3" footer="0.3"/>
  <pageSetup paperSize="8" scale="74" fitToWidth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3</xdr:col>
                    <xdr:colOff>19050</xdr:colOff>
                    <xdr:row>4</xdr:row>
                    <xdr:rowOff>12700</xdr:rowOff>
                  </from>
                  <to>
                    <xdr:col>4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Scroll Bar 4">
              <controlPr defaultSize="0" autoPict="0">
                <anchor moveWithCells="1">
                  <from>
                    <xdr:col>3</xdr:col>
                    <xdr:colOff>0</xdr:colOff>
                    <xdr:row>8</xdr:row>
                    <xdr:rowOff>12700</xdr:rowOff>
                  </from>
                  <to>
                    <xdr:col>3</xdr:col>
                    <xdr:colOff>1555750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Scroll Bar 5">
              <controlPr defaultSize="0" autoPict="0">
                <anchor moveWithCells="1">
                  <from>
                    <xdr:col>3</xdr:col>
                    <xdr:colOff>0</xdr:colOff>
                    <xdr:row>9</xdr:row>
                    <xdr:rowOff>0</xdr:rowOff>
                  </from>
                  <to>
                    <xdr:col>3</xdr:col>
                    <xdr:colOff>1555750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Scroll Bar 6">
              <controlPr defaultSize="0" autoPict="0">
                <anchor moveWithCells="1">
                  <from>
                    <xdr:col>3</xdr:col>
                    <xdr:colOff>0</xdr:colOff>
                    <xdr:row>10</xdr:row>
                    <xdr:rowOff>19050</xdr:rowOff>
                  </from>
                  <to>
                    <xdr:col>3</xdr:col>
                    <xdr:colOff>1555750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Scroll Bar 7">
              <controlPr defaultSize="0" autoPict="0">
                <anchor moveWithCells="1">
                  <from>
                    <xdr:col>3</xdr:col>
                    <xdr:colOff>0</xdr:colOff>
                    <xdr:row>12</xdr:row>
                    <xdr:rowOff>12700</xdr:rowOff>
                  </from>
                  <to>
                    <xdr:col>3</xdr:col>
                    <xdr:colOff>1581150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Scroll Bar 8">
              <controlPr defaultSize="0" autoPict="0">
                <anchor moveWithCells="1">
                  <from>
                    <xdr:col>3</xdr:col>
                    <xdr:colOff>0</xdr:colOff>
                    <xdr:row>14</xdr:row>
                    <xdr:rowOff>12700</xdr:rowOff>
                  </from>
                  <to>
                    <xdr:col>3</xdr:col>
                    <xdr:colOff>1581150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1C55DC3-CB50-4740-9F10-E96AD21621A7}">
          <x14:formula1>
            <xm:f>TRANSLATOR_ESP!$A$87:$A$88</xm:f>
          </x14:formula1>
          <xm:sqref>A28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78C18-CD2C-4813-B9E7-E7A0596C256C}">
  <dimension ref="A1:B93"/>
  <sheetViews>
    <sheetView topLeftCell="A72" zoomScale="96" workbookViewId="0">
      <selection activeCell="B92" sqref="B92"/>
    </sheetView>
  </sheetViews>
  <sheetFormatPr defaultRowHeight="14.5"/>
  <cols>
    <col min="1" max="1" width="109" customWidth="1"/>
    <col min="2" max="2" width="108.54296875" bestFit="1" customWidth="1"/>
  </cols>
  <sheetData>
    <row r="1" spans="1:2">
      <c r="A1" t="s">
        <v>10</v>
      </c>
      <c r="B1" t="s">
        <v>11</v>
      </c>
    </row>
    <row r="2" spans="1:2">
      <c r="A2" s="36" t="s">
        <v>12</v>
      </c>
      <c r="B2" t="s">
        <v>13</v>
      </c>
    </row>
    <row r="3" spans="1:2">
      <c r="A3" s="36" t="s">
        <v>14</v>
      </c>
      <c r="B3" t="s">
        <v>15</v>
      </c>
    </row>
    <row r="4" spans="1:2">
      <c r="A4" s="36" t="s">
        <v>16</v>
      </c>
      <c r="B4" t="s">
        <v>17</v>
      </c>
    </row>
    <row r="5" spans="1:2">
      <c r="A5" s="36" t="s">
        <v>18</v>
      </c>
      <c r="B5" t="s">
        <v>19</v>
      </c>
    </row>
    <row r="6" spans="1:2">
      <c r="A6" s="36" t="s">
        <v>20</v>
      </c>
      <c r="B6" t="s">
        <v>21</v>
      </c>
    </row>
    <row r="7" spans="1:2">
      <c r="A7" s="36" t="s">
        <v>22</v>
      </c>
      <c r="B7" t="s">
        <v>23</v>
      </c>
    </row>
    <row r="8" spans="1:2">
      <c r="A8" s="36" t="s">
        <v>24</v>
      </c>
      <c r="B8" t="s">
        <v>25</v>
      </c>
    </row>
    <row r="9" spans="1:2">
      <c r="A9" s="36" t="s">
        <v>26</v>
      </c>
      <c r="B9" t="s">
        <v>27</v>
      </c>
    </row>
    <row r="10" spans="1:2">
      <c r="A10" s="36" t="s">
        <v>28</v>
      </c>
      <c r="B10" t="s">
        <v>29</v>
      </c>
    </row>
    <row r="11" spans="1:2">
      <c r="A11" s="36" t="s">
        <v>30</v>
      </c>
      <c r="B11" t="s">
        <v>31</v>
      </c>
    </row>
    <row r="12" spans="1:2">
      <c r="A12" s="36" t="s">
        <v>32</v>
      </c>
      <c r="B12" t="s">
        <v>33</v>
      </c>
    </row>
    <row r="13" spans="1:2">
      <c r="A13" s="36" t="s">
        <v>34</v>
      </c>
      <c r="B13" t="s">
        <v>35</v>
      </c>
    </row>
    <row r="14" spans="1:2">
      <c r="A14" s="36" t="s">
        <v>36</v>
      </c>
      <c r="B14" t="s">
        <v>37</v>
      </c>
    </row>
    <row r="15" spans="1:2">
      <c r="A15" s="36" t="s">
        <v>38</v>
      </c>
      <c r="B15" t="s">
        <v>39</v>
      </c>
    </row>
    <row r="17" spans="1:2">
      <c r="A17" s="36" t="s">
        <v>40</v>
      </c>
      <c r="B17" t="s">
        <v>41</v>
      </c>
    </row>
    <row r="18" spans="1:2">
      <c r="A18" s="36" t="s">
        <v>42</v>
      </c>
      <c r="B18" t="s">
        <v>43</v>
      </c>
    </row>
    <row r="19" spans="1:2">
      <c r="A19" s="36" t="s">
        <v>44</v>
      </c>
      <c r="B19" t="s">
        <v>45</v>
      </c>
    </row>
    <row r="20" spans="1:2">
      <c r="A20" s="36" t="s">
        <v>46</v>
      </c>
      <c r="B20" t="s">
        <v>47</v>
      </c>
    </row>
    <row r="21" spans="1:2">
      <c r="A21" s="36" t="s">
        <v>44</v>
      </c>
      <c r="B21" t="s">
        <v>45</v>
      </c>
    </row>
    <row r="22" spans="1:2">
      <c r="A22" s="36" t="s">
        <v>48</v>
      </c>
      <c r="B22" t="s">
        <v>49</v>
      </c>
    </row>
    <row r="23" spans="1:2">
      <c r="A23" s="36" t="s">
        <v>50</v>
      </c>
      <c r="B23" t="s">
        <v>51</v>
      </c>
    </row>
    <row r="24" spans="1:2">
      <c r="A24" s="36" t="s">
        <v>52</v>
      </c>
      <c r="B24" t="s">
        <v>53</v>
      </c>
    </row>
    <row r="25" spans="1:2">
      <c r="A25" s="36" t="s">
        <v>54</v>
      </c>
      <c r="B25" t="s">
        <v>55</v>
      </c>
    </row>
    <row r="26" spans="1:2">
      <c r="A26" s="36" t="s">
        <v>56</v>
      </c>
      <c r="B26" t="s">
        <v>57</v>
      </c>
    </row>
    <row r="27" spans="1:2">
      <c r="A27" s="36" t="s">
        <v>58</v>
      </c>
      <c r="B27" t="s">
        <v>59</v>
      </c>
    </row>
    <row r="28" spans="1:2">
      <c r="A28" s="36" t="s">
        <v>60</v>
      </c>
      <c r="B28" t="s">
        <v>61</v>
      </c>
    </row>
    <row r="29" spans="1:2">
      <c r="A29" s="36" t="s">
        <v>62</v>
      </c>
      <c r="B29" t="s">
        <v>63</v>
      </c>
    </row>
    <row r="30" spans="1:2">
      <c r="A30" s="36" t="s">
        <v>64</v>
      </c>
      <c r="B30" t="s">
        <v>65</v>
      </c>
    </row>
    <row r="31" spans="1:2">
      <c r="A31" s="36" t="s">
        <v>66</v>
      </c>
      <c r="B31" t="s">
        <v>67</v>
      </c>
    </row>
    <row r="32" spans="1:2">
      <c r="A32" s="36" t="s">
        <v>68</v>
      </c>
      <c r="B32" t="s">
        <v>69</v>
      </c>
    </row>
    <row r="33" spans="1:2">
      <c r="A33" s="36" t="s">
        <v>70</v>
      </c>
      <c r="B33" t="s">
        <v>71</v>
      </c>
    </row>
    <row r="34" spans="1:2">
      <c r="A34" s="36" t="s">
        <v>72</v>
      </c>
      <c r="B34" t="s">
        <v>73</v>
      </c>
    </row>
    <row r="37" spans="1:2">
      <c r="A37" s="36" t="s">
        <v>74</v>
      </c>
      <c r="B37" t="s">
        <v>75</v>
      </c>
    </row>
    <row r="38" spans="1:2">
      <c r="A38" s="36" t="s">
        <v>42</v>
      </c>
      <c r="B38" t="s">
        <v>43</v>
      </c>
    </row>
    <row r="39" spans="1:2">
      <c r="A39" s="36" t="s">
        <v>44</v>
      </c>
      <c r="B39" t="s">
        <v>45</v>
      </c>
    </row>
    <row r="40" spans="1:2">
      <c r="A40" s="36" t="s">
        <v>46</v>
      </c>
      <c r="B40" t="s">
        <v>47</v>
      </c>
    </row>
    <row r="41" spans="1:2">
      <c r="A41" s="36" t="s">
        <v>76</v>
      </c>
      <c r="B41" t="s">
        <v>77</v>
      </c>
    </row>
    <row r="42" spans="1:2">
      <c r="A42" s="36" t="s">
        <v>78</v>
      </c>
      <c r="B42" t="s">
        <v>79</v>
      </c>
    </row>
    <row r="43" spans="1:2">
      <c r="A43" s="36" t="s">
        <v>80</v>
      </c>
      <c r="B43" t="s">
        <v>81</v>
      </c>
    </row>
    <row r="44" spans="1:2">
      <c r="A44" s="36" t="s">
        <v>82</v>
      </c>
      <c r="B44" t="s">
        <v>83</v>
      </c>
    </row>
    <row r="45" spans="1:2">
      <c r="A45" s="36" t="s">
        <v>84</v>
      </c>
      <c r="B45" t="s">
        <v>85</v>
      </c>
    </row>
    <row r="46" spans="1:2">
      <c r="A46" s="36" t="s">
        <v>86</v>
      </c>
      <c r="B46" t="s">
        <v>87</v>
      </c>
    </row>
    <row r="47" spans="1:2">
      <c r="A47" s="36" t="s">
        <v>88</v>
      </c>
      <c r="B47" t="s">
        <v>89</v>
      </c>
    </row>
    <row r="48" spans="1:2">
      <c r="A48" s="36" t="s">
        <v>90</v>
      </c>
      <c r="B48" t="s">
        <v>91</v>
      </c>
    </row>
    <row r="49" spans="1:2">
      <c r="A49" s="36" t="s">
        <v>92</v>
      </c>
      <c r="B49" t="s">
        <v>93</v>
      </c>
    </row>
    <row r="50" spans="1:2">
      <c r="A50" s="36" t="s">
        <v>68</v>
      </c>
      <c r="B50" t="s">
        <v>69</v>
      </c>
    </row>
    <row r="51" spans="1:2">
      <c r="A51" s="36" t="s">
        <v>70</v>
      </c>
      <c r="B51" t="s">
        <v>71</v>
      </c>
    </row>
    <row r="52" spans="1:2">
      <c r="A52" s="36" t="s">
        <v>72</v>
      </c>
      <c r="B52" t="s">
        <v>73</v>
      </c>
    </row>
    <row r="54" spans="1:2" ht="15.5">
      <c r="A54" s="36" t="s">
        <v>94</v>
      </c>
      <c r="B54" s="25" t="s">
        <v>95</v>
      </c>
    </row>
    <row r="55" spans="1:2" ht="15.5">
      <c r="A55" s="36" t="s">
        <v>96</v>
      </c>
      <c r="B55" s="25" t="s">
        <v>96</v>
      </c>
    </row>
    <row r="56" spans="1:2" ht="15.5">
      <c r="A56" s="36" t="s">
        <v>97</v>
      </c>
      <c r="B56" s="25" t="s">
        <v>98</v>
      </c>
    </row>
    <row r="57" spans="1:2" ht="15.5">
      <c r="A57" s="36" t="s">
        <v>99</v>
      </c>
      <c r="B57" s="25" t="s">
        <v>100</v>
      </c>
    </row>
    <row r="58" spans="1:2">
      <c r="A58" s="1"/>
    </row>
    <row r="59" spans="1:2">
      <c r="A59" s="36" t="s">
        <v>101</v>
      </c>
      <c r="B59" s="1" t="s">
        <v>102</v>
      </c>
    </row>
    <row r="60" spans="1:2">
      <c r="A60" s="36" t="s">
        <v>103</v>
      </c>
      <c r="B60" s="1" t="s">
        <v>104</v>
      </c>
    </row>
    <row r="61" spans="1:2">
      <c r="A61" s="36" t="s">
        <v>105</v>
      </c>
      <c r="B61" s="11" t="s">
        <v>106</v>
      </c>
    </row>
    <row r="62" spans="1:2">
      <c r="A62" s="1"/>
    </row>
    <row r="63" spans="1:2">
      <c r="A63" s="36" t="s">
        <v>107</v>
      </c>
      <c r="B63" t="s">
        <v>108</v>
      </c>
    </row>
    <row r="64" spans="1:2">
      <c r="A64" s="36" t="s">
        <v>109</v>
      </c>
      <c r="B64" s="1" t="s">
        <v>4</v>
      </c>
    </row>
    <row r="65" spans="1:2">
      <c r="A65" s="36" t="s">
        <v>110</v>
      </c>
      <c r="B65" s="1" t="s">
        <v>5</v>
      </c>
    </row>
    <row r="66" spans="1:2">
      <c r="A66" s="36" t="s">
        <v>111</v>
      </c>
      <c r="B66" s="1" t="s">
        <v>112</v>
      </c>
    </row>
    <row r="67" spans="1:2">
      <c r="A67" s="36" t="s">
        <v>113</v>
      </c>
      <c r="B67" s="1" t="s">
        <v>114</v>
      </c>
    </row>
    <row r="68" spans="1:2">
      <c r="A68" s="36" t="s">
        <v>115</v>
      </c>
      <c r="B68" s="1" t="s">
        <v>116</v>
      </c>
    </row>
    <row r="69" spans="1:2">
      <c r="A69" s="36" t="s">
        <v>117</v>
      </c>
      <c r="B69" s="1" t="s">
        <v>118</v>
      </c>
    </row>
    <row r="70" spans="1:2">
      <c r="A70" s="36" t="s">
        <v>119</v>
      </c>
      <c r="B70" s="1" t="s">
        <v>120</v>
      </c>
    </row>
    <row r="71" spans="1:2">
      <c r="A71" s="36" t="s">
        <v>121</v>
      </c>
      <c r="B71" s="1" t="s">
        <v>122</v>
      </c>
    </row>
    <row r="72" spans="1:2">
      <c r="A72" s="36" t="s">
        <v>123</v>
      </c>
      <c r="B72" s="1" t="s">
        <v>124</v>
      </c>
    </row>
    <row r="73" spans="1:2">
      <c r="A73" s="36" t="s">
        <v>125</v>
      </c>
      <c r="B73" s="1" t="s">
        <v>126</v>
      </c>
    </row>
    <row r="74" spans="1:2">
      <c r="A74" s="36" t="s">
        <v>127</v>
      </c>
      <c r="B74" s="1" t="s">
        <v>128</v>
      </c>
    </row>
    <row r="75" spans="1:2">
      <c r="A75" s="36" t="s">
        <v>129</v>
      </c>
      <c r="B75" s="1" t="s">
        <v>130</v>
      </c>
    </row>
    <row r="76" spans="1:2">
      <c r="A76" s="36" t="s">
        <v>131</v>
      </c>
      <c r="B76" s="1" t="s">
        <v>132</v>
      </c>
    </row>
    <row r="77" spans="1:2">
      <c r="A77" s="36" t="s">
        <v>133</v>
      </c>
      <c r="B77" s="1" t="s">
        <v>134</v>
      </c>
    </row>
    <row r="78" spans="1:2">
      <c r="A78" s="36" t="s">
        <v>135</v>
      </c>
      <c r="B78" s="1" t="s">
        <v>136</v>
      </c>
    </row>
    <row r="79" spans="1:2">
      <c r="A79" s="36"/>
    </row>
    <row r="80" spans="1:2">
      <c r="A80" s="36" t="s">
        <v>137</v>
      </c>
      <c r="B80" s="12" t="s">
        <v>138</v>
      </c>
    </row>
    <row r="81" spans="1:2">
      <c r="A81" s="36" t="s">
        <v>139</v>
      </c>
      <c r="B81" s="12" t="s">
        <v>140</v>
      </c>
    </row>
    <row r="87" spans="1:2">
      <c r="A87" t="s">
        <v>141</v>
      </c>
      <c r="B87" t="s">
        <v>141</v>
      </c>
    </row>
    <row r="88" spans="1:2">
      <c r="A88" t="s">
        <v>142</v>
      </c>
      <c r="B88" t="s">
        <v>142</v>
      </c>
    </row>
    <row r="90" spans="1:2">
      <c r="A90" t="s">
        <v>150</v>
      </c>
      <c r="B90" t="s">
        <v>143</v>
      </c>
    </row>
    <row r="91" spans="1:2">
      <c r="A91" t="s">
        <v>149</v>
      </c>
      <c r="B91" t="s">
        <v>145</v>
      </c>
    </row>
    <row r="92" spans="1:2">
      <c r="A92" t="s">
        <v>148</v>
      </c>
      <c r="B92" t="s">
        <v>144</v>
      </c>
    </row>
    <row r="93" spans="1:2">
      <c r="A93" t="s">
        <v>147</v>
      </c>
      <c r="B93" t="s">
        <v>146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980661D6C89D438F5C9649448D6F4C" ma:contentTypeVersion="13" ma:contentTypeDescription="Utwórz nowy dokument." ma:contentTypeScope="" ma:versionID="dee862fd7d7dd50c85af6f5569a682db">
  <xsd:schema xmlns:xsd="http://www.w3.org/2001/XMLSchema" xmlns:xs="http://www.w3.org/2001/XMLSchema" xmlns:p="http://schemas.microsoft.com/office/2006/metadata/properties" xmlns:ns2="889fed00-54ff-403a-9f1f-0064aecd05c2" xmlns:ns3="495e2f46-792e-4df0-b0df-997600cab458" targetNamespace="http://schemas.microsoft.com/office/2006/metadata/properties" ma:root="true" ma:fieldsID="ecb78c6820b1addedf40c087b626f6e5" ns2:_="" ns3:_="">
    <xsd:import namespace="889fed00-54ff-403a-9f1f-0064aecd05c2"/>
    <xsd:import namespace="495e2f46-792e-4df0-b0df-997600cab4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9fed00-54ff-403a-9f1f-0064aecd0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Tagi obrazów" ma:readOnly="false" ma:fieldId="{5cf76f15-5ced-4ddc-b409-7134ff3c332f}" ma:taxonomyMulti="true" ma:sspId="3290485c-caf9-4969-aa12-598e06313f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5e2f46-792e-4df0-b0df-997600cab458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51340a1f-8449-4f52-b410-91c337935769}" ma:internalName="TaxCatchAll" ma:showField="CatchAllData" ma:web="495e2f46-792e-4df0-b0df-997600cab4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5e2f46-792e-4df0-b0df-997600cab458" xsi:nil="true"/>
    <lcf76f155ced4ddcb4097134ff3c332f xmlns="889fed00-54ff-403a-9f1f-0064aecd05c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E8F7B56-E333-4AF8-A255-4416A05FE7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1518B69-54A4-4EE5-A874-A5B6D6765445}"/>
</file>

<file path=customXml/itemProps3.xml><?xml version="1.0" encoding="utf-8"?>
<ds:datastoreItem xmlns:ds="http://schemas.openxmlformats.org/officeDocument/2006/customXml" ds:itemID="{ABAB98D4-F5BF-4326-AA76-AD03567C9C98}">
  <ds:schemaRefs>
    <ds:schemaRef ds:uri="http://schemas.microsoft.com/office/2006/metadata/properties"/>
    <ds:schemaRef ds:uri="http://schemas.microsoft.com/office/infopath/2007/PartnerControls"/>
    <ds:schemaRef ds:uri="81422b16-4a3f-4f7a-9b28-70dbfabd703d"/>
    <ds:schemaRef ds:uri="cc9ce0ae-18e5-4035-ae80-e434526da4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ETS</vt:lpstr>
      <vt:lpstr>TRANSLATOR_ESP</vt:lpstr>
      <vt:lpstr>ETS!Obszar_wydruku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Tomczyk</dc:creator>
  <cp:keywords/>
  <dc:description/>
  <cp:lastModifiedBy>Tomasz Tomczyk</cp:lastModifiedBy>
  <cp:revision/>
  <dcterms:created xsi:type="dcterms:W3CDTF">2022-08-01T10:32:32Z</dcterms:created>
  <dcterms:modified xsi:type="dcterms:W3CDTF">2022-12-16T20:03:28Z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0x010100C7F50C3F58943B49AC38C149F07D25B0</vt:lpwstr>
  </property>
  <property fmtid="{D5CDD505-2E9C-101B-9397-08002B2CF9AE}" pid="3" name="MediaServiceImageTags">
    <vt:lpwstr/>
  </property>
</Properties>
</file>